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1580" windowHeight="6030"/>
  </bookViews>
  <sheets>
    <sheet name="A lire" sheetId="50" r:id="rId1"/>
    <sheet name="IMP" sheetId="49" r:id="rId2"/>
    <sheet name="Répartition" sheetId="18" r:id="rId3"/>
    <sheet name="Horaires &amp; Groupes" sheetId="43" r:id="rId4"/>
    <sheet name="TRMD" sheetId="19" r:id="rId5"/>
    <sheet name="Lettres" sheetId="21" r:id="rId6"/>
    <sheet name="Allemand" sheetId="23" r:id="rId7"/>
    <sheet name="Anglais" sheetId="24" r:id="rId8"/>
    <sheet name="Espagnol" sheetId="25" r:id="rId9"/>
    <sheet name="H-G" sheetId="29" r:id="rId10"/>
    <sheet name="Maths" sheetId="31" r:id="rId11"/>
    <sheet name="Techno" sheetId="40" r:id="rId12"/>
    <sheet name="Phys" sheetId="32" r:id="rId13"/>
    <sheet name="SVT" sheetId="33" r:id="rId14"/>
    <sheet name="E. Mus" sheetId="41" r:id="rId15"/>
    <sheet name="A. Plast" sheetId="42" r:id="rId16"/>
    <sheet name="EPS" sheetId="34" r:id="rId17"/>
    <sheet name="Serv 6°" sheetId="44" r:id="rId18"/>
    <sheet name="Serv 5°" sheetId="45" r:id="rId19"/>
    <sheet name="Serv 4°" sheetId="46" r:id="rId20"/>
    <sheet name="Serv 3°" sheetId="47" r:id="rId21"/>
    <sheet name="Config" sheetId="48" state="hidden" r:id="rId22"/>
  </sheets>
  <definedNames>
    <definedName name="Civilité">Config!$A$2:$A$4</definedName>
    <definedName name="Grade">Config!$B$2:$B$5</definedName>
    <definedName name="_xlnm.Print_Titles" localSheetId="3">'Horaires &amp; Groupes'!$2:$2</definedName>
    <definedName name="Statut">Config!$D$2:$D$4</definedName>
    <definedName name="_xlnm.Print_Area" localSheetId="0">'A lire'!$A$1:$I$81</definedName>
    <definedName name="_xlnm.Print_Area" localSheetId="15">'A. Plast'!$A$1:$G$35</definedName>
    <definedName name="_xlnm.Print_Area" localSheetId="6">Allemand!$A$1:$F$35</definedName>
    <definedName name="_xlnm.Print_Area" localSheetId="7">Anglais!$A$1:$I$35</definedName>
    <definedName name="_xlnm.Print_Area" localSheetId="14">'E. Mus'!$A$1:$G$36</definedName>
    <definedName name="_xlnm.Print_Area" localSheetId="16">EPS!$A$1:$I$36</definedName>
    <definedName name="_xlnm.Print_Area" localSheetId="8">Espagnol!$A$1:$H$35</definedName>
    <definedName name="_xlnm.Print_Area" localSheetId="9">'H-G'!$A$1:$I$35</definedName>
    <definedName name="_xlnm.Print_Area" localSheetId="3">'Horaires &amp; Groupes'!$A$1:$K$83</definedName>
    <definedName name="_xlnm.Print_Area" localSheetId="1">IMP!$A$1:$H$26</definedName>
    <definedName name="_xlnm.Print_Area" localSheetId="5">Lettres!$A$1:$N$35</definedName>
    <definedName name="_xlnm.Print_Area" localSheetId="10">Maths!$A$1:$J$35</definedName>
    <definedName name="_xlnm.Print_Area" localSheetId="12">Phys!$A$1:$I$35</definedName>
    <definedName name="_xlnm.Print_Area" localSheetId="2">Répartition!$A$1:$M$23</definedName>
    <definedName name="_xlnm.Print_Area" localSheetId="13">SVT!$A$1:$I$35</definedName>
    <definedName name="_xlnm.Print_Area" localSheetId="11">Techno!$A$1:$G$35</definedName>
    <definedName name="_xlnm.Print_Area" localSheetId="4">TRMD!$A$1:$O$105</definedName>
  </definedNames>
  <calcPr calcId="125725"/>
</workbook>
</file>

<file path=xl/calcChain.xml><?xml version="1.0" encoding="utf-8"?>
<calcChain xmlns="http://schemas.openxmlformats.org/spreadsheetml/2006/main">
  <c r="C5" i="49"/>
  <c r="D5" s="1"/>
  <c r="C4"/>
  <c r="D4" s="1"/>
  <c r="I2" i="21" l="1"/>
  <c r="B2"/>
  <c r="B2" i="24"/>
  <c r="B2" i="25"/>
  <c r="B2" i="29"/>
  <c r="B2" i="31"/>
  <c r="B2" i="40"/>
  <c r="B2" i="32"/>
  <c r="B2" i="33"/>
  <c r="B2" i="41"/>
  <c r="B2" i="42"/>
  <c r="B2" i="34"/>
  <c r="B2" i="23"/>
  <c r="F13" i="18"/>
  <c r="B3" i="41"/>
  <c r="G5"/>
  <c r="G83" i="43"/>
  <c r="G82"/>
  <c r="G81"/>
  <c r="G80"/>
  <c r="G79"/>
  <c r="G78"/>
  <c r="G77"/>
  <c r="G76"/>
  <c r="G74"/>
  <c r="G73"/>
  <c r="G71"/>
  <c r="G70"/>
  <c r="G68"/>
  <c r="G67"/>
  <c r="G65"/>
  <c r="G63"/>
  <c r="G62"/>
  <c r="G61"/>
  <c r="G60"/>
  <c r="G59"/>
  <c r="G58"/>
  <c r="G57"/>
  <c r="G56"/>
  <c r="G55"/>
  <c r="G54"/>
  <c r="G52"/>
  <c r="G51"/>
  <c r="G49"/>
  <c r="G48"/>
  <c r="G46"/>
  <c r="G45"/>
  <c r="G43"/>
  <c r="G41"/>
  <c r="G40"/>
  <c r="G39"/>
  <c r="G38"/>
  <c r="G37"/>
  <c r="G36"/>
  <c r="G35"/>
  <c r="G34"/>
  <c r="G33"/>
  <c r="G32"/>
  <c r="G30"/>
  <c r="G29"/>
  <c r="G27"/>
  <c r="G26"/>
  <c r="G24"/>
  <c r="G23"/>
  <c r="G21"/>
  <c r="G19"/>
  <c r="G18"/>
  <c r="G17"/>
  <c r="G16"/>
  <c r="G15"/>
  <c r="G14"/>
  <c r="G13"/>
  <c r="G12"/>
  <c r="G11"/>
  <c r="G10"/>
  <c r="G9"/>
  <c r="G8"/>
  <c r="G7"/>
  <c r="G5"/>
  <c r="G3"/>
  <c r="J83"/>
  <c r="E15" i="18" s="1"/>
  <c r="J82" i="43"/>
  <c r="E14" i="18" s="1"/>
  <c r="J81" i="43"/>
  <c r="B31" i="41" s="1"/>
  <c r="C31" s="1"/>
  <c r="J80" i="43"/>
  <c r="B30" i="33" s="1"/>
  <c r="C30" s="1"/>
  <c r="J79" i="43"/>
  <c r="J78"/>
  <c r="J77"/>
  <c r="B30" i="31" s="1"/>
  <c r="C30" s="1"/>
  <c r="J76" i="43"/>
  <c r="J74"/>
  <c r="J73"/>
  <c r="J71"/>
  <c r="J70"/>
  <c r="J68"/>
  <c r="J67"/>
  <c r="J65"/>
  <c r="J66" s="1"/>
  <c r="E3" i="18" s="1"/>
  <c r="J63" i="43"/>
  <c r="J62"/>
  <c r="J61"/>
  <c r="D15" i="18" s="1"/>
  <c r="J60" i="43"/>
  <c r="J59"/>
  <c r="J58"/>
  <c r="B23" i="33" s="1"/>
  <c r="C23" s="1"/>
  <c r="J57" i="43"/>
  <c r="J56"/>
  <c r="J55"/>
  <c r="B23" i="31" s="1"/>
  <c r="C23" s="1"/>
  <c r="J54" i="43"/>
  <c r="D8" i="18" s="1"/>
  <c r="J52" i="43"/>
  <c r="J51"/>
  <c r="J49"/>
  <c r="J48"/>
  <c r="J46"/>
  <c r="J45"/>
  <c r="J43"/>
  <c r="J44" s="1"/>
  <c r="J41"/>
  <c r="J40"/>
  <c r="J39"/>
  <c r="J38"/>
  <c r="C14" i="18" s="1"/>
  <c r="J37" i="43"/>
  <c r="B17" i="41" s="1"/>
  <c r="C17" s="1"/>
  <c r="J36" i="43"/>
  <c r="J35"/>
  <c r="J34"/>
  <c r="J33"/>
  <c r="C9" i="18" s="1"/>
  <c r="J32" i="43"/>
  <c r="B16" i="29" s="1"/>
  <c r="C16" s="1"/>
  <c r="J30" i="43"/>
  <c r="J29"/>
  <c r="J27"/>
  <c r="J26"/>
  <c r="J24"/>
  <c r="J23"/>
  <c r="J21"/>
  <c r="J22" s="1"/>
  <c r="C3" i="18" s="1"/>
  <c r="J19" i="43"/>
  <c r="J18"/>
  <c r="J17"/>
  <c r="B10" i="34" s="1"/>
  <c r="C10" s="1"/>
  <c r="J16" i="43"/>
  <c r="J15"/>
  <c r="B13" i="18" s="1"/>
  <c r="J14" i="43"/>
  <c r="J13"/>
  <c r="B11" i="18" s="1"/>
  <c r="J12" i="43"/>
  <c r="B10" i="18" s="1"/>
  <c r="J11" i="43"/>
  <c r="B9" i="31" s="1"/>
  <c r="C9" s="1"/>
  <c r="J10" i="43"/>
  <c r="B8" i="18" s="1"/>
  <c r="J9" i="43"/>
  <c r="B9" i="25" s="1"/>
  <c r="C9" s="1"/>
  <c r="J8" i="43"/>
  <c r="B9" i="24" s="1"/>
  <c r="C9" s="1"/>
  <c r="J7" i="43"/>
  <c r="J5"/>
  <c r="J6" s="1"/>
  <c r="B3" i="18" s="1"/>
  <c r="J3" i="43"/>
  <c r="I66"/>
  <c r="H66"/>
  <c r="B66"/>
  <c r="I44"/>
  <c r="H44"/>
  <c r="B44"/>
  <c r="I22"/>
  <c r="H22"/>
  <c r="B22"/>
  <c r="I4"/>
  <c r="H4"/>
  <c r="B4"/>
  <c r="I6"/>
  <c r="H6"/>
  <c r="B6"/>
  <c r="B9" i="23"/>
  <c r="C9" s="1"/>
  <c r="E11" i="18"/>
  <c r="I75" i="43"/>
  <c r="H75"/>
  <c r="I72"/>
  <c r="H72"/>
  <c r="I69"/>
  <c r="H69"/>
  <c r="I64"/>
  <c r="H64"/>
  <c r="I53"/>
  <c r="H53"/>
  <c r="I50"/>
  <c r="H50"/>
  <c r="I47"/>
  <c r="H47"/>
  <c r="I42"/>
  <c r="H42"/>
  <c r="E12" i="18"/>
  <c r="B30" i="32"/>
  <c r="C30" s="1"/>
  <c r="B30" i="40"/>
  <c r="C30" s="1"/>
  <c r="B30" i="29"/>
  <c r="C30" s="1"/>
  <c r="D14" i="18"/>
  <c r="B24" i="41"/>
  <c r="C24" s="1"/>
  <c r="B23" i="32"/>
  <c r="C23" s="1"/>
  <c r="D10" i="18"/>
  <c r="B23" i="29"/>
  <c r="C23" s="1"/>
  <c r="B17" i="34"/>
  <c r="C17" s="1"/>
  <c r="C12" i="18"/>
  <c r="B16" i="32"/>
  <c r="C16" s="1"/>
  <c r="C10" i="18"/>
  <c r="I31" i="43"/>
  <c r="H31"/>
  <c r="I28"/>
  <c r="H28"/>
  <c r="I25"/>
  <c r="H25"/>
  <c r="I20"/>
  <c r="H20"/>
  <c r="B9" i="42"/>
  <c r="C9" s="1"/>
  <c r="B9" i="33"/>
  <c r="C9" s="1"/>
  <c r="B31" i="34" l="1"/>
  <c r="C31" s="1"/>
  <c r="B9" i="18"/>
  <c r="E13"/>
  <c r="B16" i="42"/>
  <c r="C16" s="1"/>
  <c r="J64" i="43"/>
  <c r="E2" i="18" s="1"/>
  <c r="B30" i="42"/>
  <c r="C30" s="1"/>
  <c r="E10" i="18"/>
  <c r="E9"/>
  <c r="E8"/>
  <c r="B24" i="34"/>
  <c r="C24" s="1"/>
  <c r="B23" i="42"/>
  <c r="C23" s="1"/>
  <c r="D13" i="18"/>
  <c r="D12"/>
  <c r="D11"/>
  <c r="B23" i="40"/>
  <c r="C23" s="1"/>
  <c r="D9" i="18"/>
  <c r="C15"/>
  <c r="C13"/>
  <c r="B16" i="33"/>
  <c r="C16" s="1"/>
  <c r="C11" i="18"/>
  <c r="B16" i="40"/>
  <c r="C16" s="1"/>
  <c r="C8" i="18"/>
  <c r="B16" i="31"/>
  <c r="C16" s="1"/>
  <c r="B15" i="18"/>
  <c r="B14"/>
  <c r="B10" i="41"/>
  <c r="C10" s="1"/>
  <c r="B12" i="18"/>
  <c r="B9" i="32"/>
  <c r="C9" s="1"/>
  <c r="B9" i="40"/>
  <c r="C9" s="1"/>
  <c r="B9" i="29"/>
  <c r="C9" s="1"/>
  <c r="D3" i="18"/>
  <c r="B30" i="21" l="1"/>
  <c r="C30" s="1"/>
  <c r="B64" i="43"/>
  <c r="B42"/>
  <c r="B20"/>
  <c r="J42" l="1"/>
  <c r="B23" i="21" s="1"/>
  <c r="C23" s="1"/>
  <c r="J4" i="43"/>
  <c r="J20"/>
  <c r="B5" i="18"/>
  <c r="B6"/>
  <c r="B7"/>
  <c r="B25" i="43"/>
  <c r="J28"/>
  <c r="B16" i="24" s="1"/>
  <c r="C16" s="1"/>
  <c r="B28" i="43"/>
  <c r="B31"/>
  <c r="J47"/>
  <c r="B23" i="23" s="1"/>
  <c r="C23" s="1"/>
  <c r="B47" i="43"/>
  <c r="J50"/>
  <c r="B23" i="24" s="1"/>
  <c r="C23" s="1"/>
  <c r="B50" i="43"/>
  <c r="B53"/>
  <c r="B69"/>
  <c r="J72"/>
  <c r="B30" i="24" s="1"/>
  <c r="C30" s="1"/>
  <c r="B72" i="43"/>
  <c r="B75"/>
  <c r="I2" i="18"/>
  <c r="H2"/>
  <c r="N1" i="19" s="1"/>
  <c r="M3" i="21"/>
  <c r="M1"/>
  <c r="H15" i="18"/>
  <c r="L104" i="19"/>
  <c r="M104" s="1"/>
  <c r="M103"/>
  <c r="M102"/>
  <c r="M101"/>
  <c r="M100"/>
  <c r="M99"/>
  <c r="M98"/>
  <c r="H3" i="18"/>
  <c r="H5"/>
  <c r="H6"/>
  <c r="H7"/>
  <c r="H8"/>
  <c r="H9"/>
  <c r="H10"/>
  <c r="N52" i="19" s="1"/>
  <c r="H11" i="18"/>
  <c r="H12"/>
  <c r="H13"/>
  <c r="M74" i="19" s="1"/>
  <c r="H14" i="18"/>
  <c r="I15"/>
  <c r="I14"/>
  <c r="I13"/>
  <c r="I12"/>
  <c r="I11"/>
  <c r="I10"/>
  <c r="I9"/>
  <c r="I8"/>
  <c r="I7"/>
  <c r="I6"/>
  <c r="I5"/>
  <c r="I3"/>
  <c r="I4" s="1"/>
  <c r="F4"/>
  <c r="D93" i="19"/>
  <c r="D92"/>
  <c r="N92" s="1"/>
  <c r="D91"/>
  <c r="M91"/>
  <c r="D90"/>
  <c r="D89"/>
  <c r="B93"/>
  <c r="B92"/>
  <c r="B91"/>
  <c r="B90"/>
  <c r="B89"/>
  <c r="N91"/>
  <c r="F6" i="34"/>
  <c r="F7" s="1"/>
  <c r="D85" i="19"/>
  <c r="M85" s="1"/>
  <c r="D84"/>
  <c r="D83"/>
  <c r="M83" s="1"/>
  <c r="M81" s="1"/>
  <c r="B85"/>
  <c r="B84"/>
  <c r="B83"/>
  <c r="D79"/>
  <c r="M79" s="1"/>
  <c r="D78"/>
  <c r="M78" s="1"/>
  <c r="D77"/>
  <c r="N77" s="1"/>
  <c r="B79"/>
  <c r="B78"/>
  <c r="B77"/>
  <c r="M84"/>
  <c r="B72"/>
  <c r="B71"/>
  <c r="B70"/>
  <c r="B69"/>
  <c r="B64"/>
  <c r="B63"/>
  <c r="B62"/>
  <c r="B61"/>
  <c r="D57"/>
  <c r="M57" s="1"/>
  <c r="D56"/>
  <c r="M56" s="1"/>
  <c r="D55"/>
  <c r="M55"/>
  <c r="B57"/>
  <c r="B56"/>
  <c r="B55"/>
  <c r="B50"/>
  <c r="B49"/>
  <c r="B48"/>
  <c r="B47"/>
  <c r="B46"/>
  <c r="B41"/>
  <c r="B40"/>
  <c r="B39"/>
  <c r="B38"/>
  <c r="B33"/>
  <c r="B32"/>
  <c r="B31"/>
  <c r="B26"/>
  <c r="B25"/>
  <c r="B24"/>
  <c r="B23"/>
  <c r="B18"/>
  <c r="B13"/>
  <c r="B12"/>
  <c r="B11"/>
  <c r="B10"/>
  <c r="B5"/>
  <c r="B4"/>
  <c r="F5" i="42"/>
  <c r="F6" s="1"/>
  <c r="E5"/>
  <c r="E6"/>
  <c r="E84" i="19" s="1"/>
  <c r="L84" s="1"/>
  <c r="D5" i="42"/>
  <c r="D6" s="1"/>
  <c r="F6" i="41"/>
  <c r="F7" s="1"/>
  <c r="E6"/>
  <c r="E7"/>
  <c r="E78" i="19" s="1"/>
  <c r="L78" s="1"/>
  <c r="O78" s="1"/>
  <c r="D6" i="41"/>
  <c r="D7" s="1"/>
  <c r="F5" i="40"/>
  <c r="F6"/>
  <c r="F7" s="1"/>
  <c r="I57" i="19" s="1"/>
  <c r="E5" i="40"/>
  <c r="E6" s="1"/>
  <c r="D5"/>
  <c r="D6" s="1"/>
  <c r="H6" i="34"/>
  <c r="G6"/>
  <c r="E6"/>
  <c r="E7" s="1"/>
  <c r="E90" i="19" s="1"/>
  <c r="L90" s="1"/>
  <c r="O90" s="1"/>
  <c r="D6" i="34"/>
  <c r="D7" s="1"/>
  <c r="H5" i="33"/>
  <c r="G5"/>
  <c r="F5"/>
  <c r="E5"/>
  <c r="E6" s="1"/>
  <c r="E7" s="1"/>
  <c r="I70" i="19" s="1"/>
  <c r="D5" i="33"/>
  <c r="D6" s="1"/>
  <c r="H5" i="32"/>
  <c r="G5"/>
  <c r="F5"/>
  <c r="E5"/>
  <c r="D5"/>
  <c r="D6" s="1"/>
  <c r="I5" i="31"/>
  <c r="H5"/>
  <c r="G5"/>
  <c r="G6" s="1"/>
  <c r="E49" i="19" s="1"/>
  <c r="L49" s="1"/>
  <c r="F5" i="31"/>
  <c r="E5"/>
  <c r="E6" s="1"/>
  <c r="D5"/>
  <c r="D6" s="1"/>
  <c r="H5" i="29"/>
  <c r="G5"/>
  <c r="G6" s="1"/>
  <c r="F5"/>
  <c r="F6" s="1"/>
  <c r="E5"/>
  <c r="E6" s="1"/>
  <c r="D5"/>
  <c r="D6" s="1"/>
  <c r="E38" i="19" s="1"/>
  <c r="L38" s="1"/>
  <c r="G5" i="25"/>
  <c r="F5"/>
  <c r="E5"/>
  <c r="E6" s="1"/>
  <c r="D5"/>
  <c r="D6" s="1"/>
  <c r="H5" i="24"/>
  <c r="H6" s="1"/>
  <c r="G5"/>
  <c r="G6" s="1"/>
  <c r="E26" i="19" s="1"/>
  <c r="L26" s="1"/>
  <c r="F5" i="24"/>
  <c r="F6" s="1"/>
  <c r="E5"/>
  <c r="E6" s="1"/>
  <c r="D5"/>
  <c r="D6" s="1"/>
  <c r="E5" i="23"/>
  <c r="E6" s="1"/>
  <c r="D5"/>
  <c r="D6" s="1"/>
  <c r="L5" i="21"/>
  <c r="L6" s="1"/>
  <c r="K5"/>
  <c r="K6" s="1"/>
  <c r="J5"/>
  <c r="H5"/>
  <c r="H6" s="1"/>
  <c r="G5"/>
  <c r="G6" s="1"/>
  <c r="F5"/>
  <c r="F6" s="1"/>
  <c r="E5"/>
  <c r="E6" s="1"/>
  <c r="D5"/>
  <c r="D6" s="1"/>
  <c r="D10" i="19"/>
  <c r="O94"/>
  <c r="N94"/>
  <c r="L94"/>
  <c r="M93"/>
  <c r="N90"/>
  <c r="N89"/>
  <c r="D73"/>
  <c r="N73"/>
  <c r="B73"/>
  <c r="D72"/>
  <c r="N72" s="1"/>
  <c r="D71"/>
  <c r="N71" s="1"/>
  <c r="D70"/>
  <c r="N70" s="1"/>
  <c r="D69"/>
  <c r="N69" s="1"/>
  <c r="D65"/>
  <c r="M65" s="1"/>
  <c r="B65"/>
  <c r="D64"/>
  <c r="M64" s="1"/>
  <c r="D63"/>
  <c r="M63" s="1"/>
  <c r="D62"/>
  <c r="N62" s="1"/>
  <c r="D61"/>
  <c r="M61" s="1"/>
  <c r="D51"/>
  <c r="M51" s="1"/>
  <c r="B51"/>
  <c r="D50"/>
  <c r="N50" s="1"/>
  <c r="D49"/>
  <c r="M49" s="1"/>
  <c r="D48"/>
  <c r="N48" s="1"/>
  <c r="D47"/>
  <c r="M47" s="1"/>
  <c r="D46"/>
  <c r="M46" s="1"/>
  <c r="D42"/>
  <c r="M42"/>
  <c r="B42"/>
  <c r="D41"/>
  <c r="M41" s="1"/>
  <c r="D40"/>
  <c r="M40" s="1"/>
  <c r="D39"/>
  <c r="N39" s="1"/>
  <c r="D38"/>
  <c r="N38" s="1"/>
  <c r="D34"/>
  <c r="M34" s="1"/>
  <c r="B34"/>
  <c r="D33"/>
  <c r="M33" s="1"/>
  <c r="D32"/>
  <c r="M32" s="1"/>
  <c r="D31"/>
  <c r="M31" s="1"/>
  <c r="D27"/>
  <c r="N27"/>
  <c r="B27"/>
  <c r="D26"/>
  <c r="N26" s="1"/>
  <c r="N21" s="1"/>
  <c r="D25"/>
  <c r="M25" s="1"/>
  <c r="D24"/>
  <c r="M24"/>
  <c r="D23"/>
  <c r="M23" s="1"/>
  <c r="D19"/>
  <c r="M19" s="1"/>
  <c r="B19"/>
  <c r="D18"/>
  <c r="M18" s="1"/>
  <c r="N40"/>
  <c r="D14"/>
  <c r="M14" s="1"/>
  <c r="B14"/>
  <c r="D13"/>
  <c r="M13" s="1"/>
  <c r="D12"/>
  <c r="M12" s="1"/>
  <c r="D11"/>
  <c r="N11" s="1"/>
  <c r="N10"/>
  <c r="M10"/>
  <c r="D6"/>
  <c r="N6" s="1"/>
  <c r="B6"/>
  <c r="D5"/>
  <c r="M5" s="1"/>
  <c r="D4"/>
  <c r="M4" s="1"/>
  <c r="G6" i="32"/>
  <c r="H6" i="31"/>
  <c r="E50" i="19"/>
  <c r="L50" s="1"/>
  <c r="O50" s="1"/>
  <c r="H7" i="34"/>
  <c r="E93" i="19" s="1"/>
  <c r="L93" s="1"/>
  <c r="O93" s="1"/>
  <c r="G7" i="34"/>
  <c r="E92" i="19" s="1"/>
  <c r="L92" s="1"/>
  <c r="H6" i="33"/>
  <c r="E73" i="19"/>
  <c r="L73" s="1"/>
  <c r="O73" s="1"/>
  <c r="G6" i="33"/>
  <c r="F6"/>
  <c r="E71" i="19"/>
  <c r="L71" s="1"/>
  <c r="H6" i="32"/>
  <c r="H7" s="1"/>
  <c r="F6"/>
  <c r="E63" i="19"/>
  <c r="L63" s="1"/>
  <c r="H6" i="29"/>
  <c r="G6" i="25"/>
  <c r="F6"/>
  <c r="E33" i="19" s="1"/>
  <c r="L33" s="1"/>
  <c r="I6" i="31"/>
  <c r="F19" i="18"/>
  <c r="E21"/>
  <c r="D21"/>
  <c r="F20"/>
  <c r="C21"/>
  <c r="B21"/>
  <c r="I5" i="34"/>
  <c r="B3" s="1"/>
  <c r="F15" i="18" s="1"/>
  <c r="F18" s="1"/>
  <c r="M39" i="19"/>
  <c r="N78"/>
  <c r="N83"/>
  <c r="M77"/>
  <c r="N84"/>
  <c r="N85"/>
  <c r="M69"/>
  <c r="M89"/>
  <c r="M27"/>
  <c r="N42"/>
  <c r="N34"/>
  <c r="M71"/>
  <c r="N51"/>
  <c r="N55"/>
  <c r="N57"/>
  <c r="N56"/>
  <c r="N53" s="1"/>
  <c r="N23"/>
  <c r="N65"/>
  <c r="N32"/>
  <c r="M92"/>
  <c r="N93"/>
  <c r="H8" i="34"/>
  <c r="I93" i="19" s="1"/>
  <c r="M72"/>
  <c r="M73"/>
  <c r="G7" i="33"/>
  <c r="I72" i="19"/>
  <c r="E72"/>
  <c r="L72" s="1"/>
  <c r="H7" i="33"/>
  <c r="I73" i="19" s="1"/>
  <c r="F7" i="33"/>
  <c r="I71" i="19" s="1"/>
  <c r="N61"/>
  <c r="N63"/>
  <c r="E64"/>
  <c r="L64" s="1"/>
  <c r="G7" i="32"/>
  <c r="I64" i="19" s="1"/>
  <c r="F7" i="32"/>
  <c r="I63" i="19" s="1"/>
  <c r="M62"/>
  <c r="E65"/>
  <c r="L65" s="1"/>
  <c r="O65" s="1"/>
  <c r="N46"/>
  <c r="M50"/>
  <c r="N47"/>
  <c r="I7" i="31"/>
  <c r="I51" i="19" s="1"/>
  <c r="E51"/>
  <c r="L51" s="1"/>
  <c r="O51" s="1"/>
  <c r="H7" i="31"/>
  <c r="I50" i="19" s="1"/>
  <c r="M48"/>
  <c r="H7" i="29"/>
  <c r="E42" i="19"/>
  <c r="L42" s="1"/>
  <c r="O42" s="1"/>
  <c r="M38"/>
  <c r="N31"/>
  <c r="N33"/>
  <c r="G7" i="25"/>
  <c r="I34" i="19"/>
  <c r="E34"/>
  <c r="L34" s="1"/>
  <c r="M26"/>
  <c r="N24"/>
  <c r="N25"/>
  <c r="N18"/>
  <c r="N19"/>
  <c r="M11"/>
  <c r="N14"/>
  <c r="N12"/>
  <c r="M6"/>
  <c r="M90"/>
  <c r="N81"/>
  <c r="I42"/>
  <c r="G14" i="18"/>
  <c r="G10"/>
  <c r="L52" i="19" s="1"/>
  <c r="G9" i="18"/>
  <c r="L43" i="19" s="1"/>
  <c r="G13" i="18"/>
  <c r="L74" i="19" s="1"/>
  <c r="I6" i="34" l="1"/>
  <c r="B16" i="21"/>
  <c r="C16" s="1"/>
  <c r="C2" i="18"/>
  <c r="C4" s="1"/>
  <c r="G5" i="42"/>
  <c r="M70" i="19"/>
  <c r="M67" s="1"/>
  <c r="H7" i="24"/>
  <c r="I27" i="19" s="1"/>
  <c r="E27"/>
  <c r="L27" s="1"/>
  <c r="O27" s="1"/>
  <c r="N13"/>
  <c r="N8" s="1"/>
  <c r="B9" i="21"/>
  <c r="C9" s="1"/>
  <c r="B2" i="18"/>
  <c r="E8" i="34"/>
  <c r="I90" i="19" s="1"/>
  <c r="E89"/>
  <c r="L89" s="1"/>
  <c r="D8" i="34"/>
  <c r="I89" i="19" s="1"/>
  <c r="G6" i="41"/>
  <c r="E70" i="19"/>
  <c r="L70" s="1"/>
  <c r="O70" s="1"/>
  <c r="I6" i="33"/>
  <c r="E69" i="19"/>
  <c r="L69" s="1"/>
  <c r="O69" s="1"/>
  <c r="D7" i="33"/>
  <c r="I5"/>
  <c r="N64" i="19"/>
  <c r="O64" s="1"/>
  <c r="O63"/>
  <c r="D7" i="32"/>
  <c r="I61" i="19" s="1"/>
  <c r="E61"/>
  <c r="L61" s="1"/>
  <c r="O61" s="1"/>
  <c r="I5" i="32"/>
  <c r="E6"/>
  <c r="G5" i="40"/>
  <c r="E55" i="19"/>
  <c r="L55" s="1"/>
  <c r="O55" s="1"/>
  <c r="D7" i="40"/>
  <c r="I55" i="19" s="1"/>
  <c r="N49"/>
  <c r="N44" s="1"/>
  <c r="G7" i="31"/>
  <c r="I49" i="19" s="1"/>
  <c r="E46"/>
  <c r="L46" s="1"/>
  <c r="O46" s="1"/>
  <c r="D7" i="31"/>
  <c r="I46" i="19" s="1"/>
  <c r="J5" i="31"/>
  <c r="F6"/>
  <c r="E7"/>
  <c r="I47" i="19" s="1"/>
  <c r="E47"/>
  <c r="L47" s="1"/>
  <c r="O47" s="1"/>
  <c r="N16"/>
  <c r="M1"/>
  <c r="F7" i="29"/>
  <c r="I40" i="19" s="1"/>
  <c r="E40"/>
  <c r="L40" s="1"/>
  <c r="O40" s="1"/>
  <c r="N41"/>
  <c r="N36" s="1"/>
  <c r="G7" i="29"/>
  <c r="I41" i="19" s="1"/>
  <c r="E41"/>
  <c r="L41" s="1"/>
  <c r="E39"/>
  <c r="L39" s="1"/>
  <c r="O39" s="1"/>
  <c r="E7" i="29"/>
  <c r="I39" i="19" s="1"/>
  <c r="I5" i="29"/>
  <c r="I6"/>
  <c r="D7"/>
  <c r="I38" i="19" s="1"/>
  <c r="F7" i="25"/>
  <c r="I33" i="19" s="1"/>
  <c r="N29"/>
  <c r="E7" i="25"/>
  <c r="I32" i="19" s="1"/>
  <c r="E32"/>
  <c r="L32" s="1"/>
  <c r="O32" s="1"/>
  <c r="H5" i="25"/>
  <c r="E31" i="19"/>
  <c r="L31" s="1"/>
  <c r="O31" s="1"/>
  <c r="H6" i="25"/>
  <c r="D7"/>
  <c r="D7" i="24"/>
  <c r="I23" i="19" s="1"/>
  <c r="E23"/>
  <c r="L23" s="1"/>
  <c r="O23" s="1"/>
  <c r="G7" i="24"/>
  <c r="I26" i="19" s="1"/>
  <c r="I5" i="24"/>
  <c r="E24" i="19"/>
  <c r="L24" s="1"/>
  <c r="O24" s="1"/>
  <c r="E7" i="24"/>
  <c r="I24" i="19" s="1"/>
  <c r="F5" i="23"/>
  <c r="N4" i="19"/>
  <c r="N79"/>
  <c r="N75" s="1"/>
  <c r="M75"/>
  <c r="M87"/>
  <c r="N5"/>
  <c r="D2" i="18"/>
  <c r="D4" s="1"/>
  <c r="M5" i="21"/>
  <c r="H7"/>
  <c r="I14" i="19" s="1"/>
  <c r="E14"/>
  <c r="L14" s="1"/>
  <c r="O14" s="1"/>
  <c r="F7" i="21"/>
  <c r="I12" i="19" s="1"/>
  <c r="E12"/>
  <c r="L12" s="1"/>
  <c r="O12" s="1"/>
  <c r="I5" i="21"/>
  <c r="J69" i="43"/>
  <c r="B30" i="23" s="1"/>
  <c r="C30" s="1"/>
  <c r="J25" i="43"/>
  <c r="D7" i="21"/>
  <c r="I10" i="19" s="1"/>
  <c r="E10"/>
  <c r="L10" s="1"/>
  <c r="O10" s="1"/>
  <c r="J75" i="43"/>
  <c r="B30" i="25" s="1"/>
  <c r="C30" s="1"/>
  <c r="J53" i="43"/>
  <c r="B23" i="25" s="1"/>
  <c r="C23" s="1"/>
  <c r="J31" i="43"/>
  <c r="B16" i="25" s="1"/>
  <c r="C16" s="1"/>
  <c r="E4" i="18"/>
  <c r="E6"/>
  <c r="D6"/>
  <c r="D5"/>
  <c r="C6"/>
  <c r="E83" i="19"/>
  <c r="L83" s="1"/>
  <c r="O83" s="1"/>
  <c r="D7" i="42"/>
  <c r="G6"/>
  <c r="N66" i="19"/>
  <c r="M66"/>
  <c r="M7"/>
  <c r="H4" i="18"/>
  <c r="N7" i="19"/>
  <c r="E18"/>
  <c r="L18" s="1"/>
  <c r="D7" i="23"/>
  <c r="F6"/>
  <c r="E79" i="19"/>
  <c r="L79" s="1"/>
  <c r="F8" i="41"/>
  <c r="I79" i="19" s="1"/>
  <c r="F7" i="42"/>
  <c r="I85" i="19" s="1"/>
  <c r="E85"/>
  <c r="L85" s="1"/>
  <c r="O85" s="1"/>
  <c r="N43"/>
  <c r="M43"/>
  <c r="N15"/>
  <c r="M15"/>
  <c r="I6" i="21"/>
  <c r="E7"/>
  <c r="E11" i="19"/>
  <c r="L11" s="1"/>
  <c r="O11" s="1"/>
  <c r="D8" i="41"/>
  <c r="E77" i="19"/>
  <c r="L77" s="1"/>
  <c r="O77" s="1"/>
  <c r="G7" i="41"/>
  <c r="G7" i="21"/>
  <c r="I13" i="19" s="1"/>
  <c r="E13"/>
  <c r="L13" s="1"/>
  <c r="E6"/>
  <c r="L6" s="1"/>
  <c r="O6" s="1"/>
  <c r="L7" i="21"/>
  <c r="I6" i="19" s="1"/>
  <c r="I6" i="24"/>
  <c r="F7"/>
  <c r="E25" i="19"/>
  <c r="L25" s="1"/>
  <c r="O25" s="1"/>
  <c r="O89"/>
  <c r="M20"/>
  <c r="N20"/>
  <c r="I65"/>
  <c r="E19"/>
  <c r="L19" s="1"/>
  <c r="O19" s="1"/>
  <c r="E7" i="23"/>
  <c r="I19" i="19" s="1"/>
  <c r="E7" i="40"/>
  <c r="E56" i="19"/>
  <c r="L56" s="1"/>
  <c r="O56" s="1"/>
  <c r="G6" i="40"/>
  <c r="F8" i="34"/>
  <c r="I7"/>
  <c r="E91" i="19"/>
  <c r="L91" s="1"/>
  <c r="O91" s="1"/>
  <c r="M35"/>
  <c r="N35"/>
  <c r="K7" i="21"/>
  <c r="I5" i="19" s="1"/>
  <c r="E5"/>
  <c r="L5" s="1"/>
  <c r="G11" i="18"/>
  <c r="M58" i="19"/>
  <c r="N58"/>
  <c r="M28"/>
  <c r="N28"/>
  <c r="M86"/>
  <c r="N86"/>
  <c r="O26"/>
  <c r="O33"/>
  <c r="M44"/>
  <c r="M59"/>
  <c r="O71"/>
  <c r="E57"/>
  <c r="L57" s="1"/>
  <c r="O57" s="1"/>
  <c r="G8" i="18"/>
  <c r="L35" i="19" s="1"/>
  <c r="O72"/>
  <c r="G8" i="34"/>
  <c r="I92" i="19" s="1"/>
  <c r="M2"/>
  <c r="M8"/>
  <c r="N59"/>
  <c r="J6" i="21"/>
  <c r="E8" i="41"/>
  <c r="I78" i="19" s="1"/>
  <c r="E7" i="42"/>
  <c r="I84" i="19" s="1"/>
  <c r="G3" i="18"/>
  <c r="M29" i="19"/>
  <c r="M53"/>
  <c r="M2" i="21"/>
  <c r="M16" i="19"/>
  <c r="O84"/>
  <c r="M36"/>
  <c r="O38"/>
  <c r="O92"/>
  <c r="N87"/>
  <c r="O34"/>
  <c r="M21"/>
  <c r="N67"/>
  <c r="M52"/>
  <c r="G12" i="18"/>
  <c r="J12" s="1"/>
  <c r="N74" i="19"/>
  <c r="I18" i="18"/>
  <c r="G15"/>
  <c r="L86" i="19" s="1"/>
  <c r="N80"/>
  <c r="H18" i="18"/>
  <c r="M80" i="19"/>
  <c r="J14" i="18"/>
  <c r="O80" i="19" s="1"/>
  <c r="B22" i="18"/>
  <c r="F21"/>
  <c r="J10"/>
  <c r="L80" i="19"/>
  <c r="J13" i="18"/>
  <c r="J9"/>
  <c r="D7" l="1"/>
  <c r="L29" i="19"/>
  <c r="L81"/>
  <c r="O13"/>
  <c r="O8" s="1"/>
  <c r="L67"/>
  <c r="O67"/>
  <c r="I69"/>
  <c r="I7" i="33"/>
  <c r="I6" i="32"/>
  <c r="E62" i="19"/>
  <c r="L62" s="1"/>
  <c r="E7" i="32"/>
  <c r="O53" i="19"/>
  <c r="L53"/>
  <c r="O49"/>
  <c r="F7" i="31"/>
  <c r="I48" i="19" s="1"/>
  <c r="E48"/>
  <c r="L48" s="1"/>
  <c r="J6" i="31"/>
  <c r="L36" i="19"/>
  <c r="O41"/>
  <c r="O36" s="1"/>
  <c r="I7" i="29"/>
  <c r="I31" i="19"/>
  <c r="H7" i="25"/>
  <c r="O29" i="19"/>
  <c r="L21"/>
  <c r="O21"/>
  <c r="N2"/>
  <c r="N95" s="1"/>
  <c r="N96" s="1"/>
  <c r="O79"/>
  <c r="O87"/>
  <c r="O5"/>
  <c r="C5" i="18"/>
  <c r="B16" i="23"/>
  <c r="C16" s="1"/>
  <c r="E5" i="18"/>
  <c r="E7"/>
  <c r="C7"/>
  <c r="J8"/>
  <c r="M8" s="1"/>
  <c r="L66" i="19"/>
  <c r="L14" i="18"/>
  <c r="M14"/>
  <c r="O66" i="19"/>
  <c r="L12" i="18"/>
  <c r="N5" i="21"/>
  <c r="M12" i="18"/>
  <c r="D18"/>
  <c r="G6"/>
  <c r="L20" i="19" s="1"/>
  <c r="G2" i="18"/>
  <c r="B4"/>
  <c r="B18"/>
  <c r="L7" i="19"/>
  <c r="J3" i="18"/>
  <c r="I7" i="24"/>
  <c r="I25" i="19"/>
  <c r="G8" i="41"/>
  <c r="I77" i="19"/>
  <c r="I56"/>
  <c r="G7" i="40"/>
  <c r="O18" i="19"/>
  <c r="O16" s="1"/>
  <c r="L16"/>
  <c r="L8"/>
  <c r="L75"/>
  <c r="M6" i="21"/>
  <c r="N6" s="1"/>
  <c r="E4" i="19"/>
  <c r="L4" s="1"/>
  <c r="O4" s="1"/>
  <c r="J7" i="21"/>
  <c r="I91" i="19"/>
  <c r="I8" i="34"/>
  <c r="I83" i="19"/>
  <c r="G7" i="42"/>
  <c r="L58" i="19"/>
  <c r="J11" i="18"/>
  <c r="I11" i="19"/>
  <c r="I7" i="21"/>
  <c r="F7" i="23"/>
  <c r="I18" i="19"/>
  <c r="J15" i="18"/>
  <c r="M15" s="1"/>
  <c r="O75" i="19"/>
  <c r="O81"/>
  <c r="L87"/>
  <c r="O52"/>
  <c r="M10" i="18"/>
  <c r="L10"/>
  <c r="L9"/>
  <c r="O43" i="19"/>
  <c r="M9" i="18"/>
  <c r="L13"/>
  <c r="M13"/>
  <c r="O74" i="19"/>
  <c r="E18" i="18" l="1"/>
  <c r="G5"/>
  <c r="J5" s="1"/>
  <c r="O15" i="19" s="1"/>
  <c r="O62"/>
  <c r="O59" s="1"/>
  <c r="L59"/>
  <c r="I62"/>
  <c r="I7" i="32"/>
  <c r="O48" i="19"/>
  <c r="O44" s="1"/>
  <c r="L44"/>
  <c r="J7" i="31"/>
  <c r="L2" i="19"/>
  <c r="G7" i="18"/>
  <c r="J7" s="1"/>
  <c r="L7" s="1"/>
  <c r="O2" i="19"/>
  <c r="C18" i="18"/>
  <c r="L8"/>
  <c r="O35" i="19"/>
  <c r="O86"/>
  <c r="L15" i="18"/>
  <c r="J6"/>
  <c r="M6" s="1"/>
  <c r="M7" i="21"/>
  <c r="N7" s="1"/>
  <c r="I4" i="19"/>
  <c r="L1"/>
  <c r="J2" i="18"/>
  <c r="G4"/>
  <c r="M3"/>
  <c r="O7" i="19"/>
  <c r="L3" i="18"/>
  <c r="M11"/>
  <c r="O58" i="19"/>
  <c r="L11" i="18"/>
  <c r="L5" l="1"/>
  <c r="L15" i="19"/>
  <c r="M5" i="18"/>
  <c r="O95" i="19"/>
  <c r="O96" s="1"/>
  <c r="L95"/>
  <c r="L96" s="1"/>
  <c r="L105" s="1"/>
  <c r="M7" i="18"/>
  <c r="O28" i="19"/>
  <c r="L28"/>
  <c r="G18" i="18"/>
  <c r="G16" s="1"/>
  <c r="O20" i="19"/>
  <c r="L6" i="18"/>
  <c r="J4"/>
  <c r="O1" i="19"/>
  <c r="L2" i="18"/>
  <c r="M2"/>
  <c r="M4" s="1"/>
  <c r="J18"/>
  <c r="B23" l="1"/>
  <c r="L4"/>
  <c r="L18"/>
  <c r="M18"/>
  <c r="J16"/>
</calcChain>
</file>

<file path=xl/comments1.xml><?xml version="1.0" encoding="utf-8"?>
<comments xmlns="http://schemas.openxmlformats.org/spreadsheetml/2006/main">
  <authors>
    <author>Philippe</author>
  </authors>
  <commentList>
    <comment ref="B1" authorId="0">
      <text>
        <r>
          <rPr>
            <b/>
            <i/>
            <sz val="12"/>
            <color indexed="18"/>
            <rFont val="Times New Roman"/>
            <family val="1"/>
          </rPr>
          <t>Y compris la dotation pour les enseignements complémentaires</t>
        </r>
        <r>
          <rPr>
            <sz val="9"/>
            <color indexed="81"/>
            <rFont val="Tahoma"/>
            <family val="2"/>
          </rPr>
          <t xml:space="preserve">
</t>
        </r>
      </text>
    </comment>
  </commentList>
</comments>
</file>

<file path=xl/sharedStrings.xml><?xml version="1.0" encoding="utf-8"?>
<sst xmlns="http://schemas.openxmlformats.org/spreadsheetml/2006/main" count="1138" uniqueCount="215">
  <si>
    <t>MOYENS</t>
  </si>
  <si>
    <t>TOTAL</t>
  </si>
  <si>
    <t>HG</t>
  </si>
  <si>
    <t>SVT</t>
  </si>
  <si>
    <t>PHYS</t>
  </si>
  <si>
    <t>EPS</t>
  </si>
  <si>
    <t>STRUCT.</t>
  </si>
  <si>
    <t>HSA</t>
  </si>
  <si>
    <t>NON AFF.</t>
  </si>
  <si>
    <t xml:space="preserve">    OBSERVATIONS</t>
  </si>
  <si>
    <t>MATHS</t>
  </si>
  <si>
    <t>(Effectif/Nombre de division)</t>
  </si>
  <si>
    <t>(Volume horaire/Effectif)</t>
  </si>
  <si>
    <t>POSTES</t>
  </si>
  <si>
    <t>ECARTS</t>
  </si>
  <si>
    <t>NB élèves</t>
  </si>
  <si>
    <t>NB él/div</t>
  </si>
  <si>
    <t>E/D</t>
  </si>
  <si>
    <t>H/E</t>
  </si>
  <si>
    <t>LETTRES MOD</t>
  </si>
  <si>
    <t>LETTRES CLA</t>
  </si>
  <si>
    <t>ESPAGNOL</t>
  </si>
  <si>
    <t>ALLEMAND</t>
  </si>
  <si>
    <t>ANGLAIS</t>
  </si>
  <si>
    <t>AP</t>
  </si>
  <si>
    <t>LETTRES</t>
  </si>
  <si>
    <t>CIV.</t>
  </si>
  <si>
    <t>NOM</t>
  </si>
  <si>
    <t>APPORT</t>
  </si>
  <si>
    <t>OCCUP.</t>
  </si>
  <si>
    <t>POND.</t>
  </si>
  <si>
    <t>AHE-E</t>
  </si>
  <si>
    <t>AHE-A</t>
  </si>
  <si>
    <t>DIS.</t>
  </si>
  <si>
    <t>STATUT</t>
  </si>
  <si>
    <t>BESOINS</t>
  </si>
  <si>
    <t>H. POSTE</t>
  </si>
  <si>
    <t>L0201   LETT CLASS - TRMD</t>
  </si>
  <si>
    <t>L0201   LETT CLASS - REEL</t>
  </si>
  <si>
    <t>L0202   LET MODERN - TRMD</t>
  </si>
  <si>
    <t>L0202   LET MODERN - REEL</t>
  </si>
  <si>
    <t>L0421   ALLEMAND - TRMD</t>
  </si>
  <si>
    <t>L0421   ALLEMAND - REEL</t>
  </si>
  <si>
    <t>L0422   ANGLAIS - TRMD</t>
  </si>
  <si>
    <t>L0422   ANGLAIS - REEL</t>
  </si>
  <si>
    <t>L0426   ESPAGNOL - TRMD</t>
  </si>
  <si>
    <t>L0426   ESPAGNOL - REEL</t>
  </si>
  <si>
    <t>L1000   HIST. GEO. - TRMD</t>
  </si>
  <si>
    <t>L1000   HIST. GEO. - REEL</t>
  </si>
  <si>
    <t>L1300   MATHEMATIQ - TRMD</t>
  </si>
  <si>
    <t>L1300   MATHEMATIQ - REEL</t>
  </si>
  <si>
    <t>L1500   PHY.CHIMIE - TRMD</t>
  </si>
  <si>
    <t>L1500   PHY.CHIMIE - REEL</t>
  </si>
  <si>
    <t>L1600   S. V. T. - TRMD</t>
  </si>
  <si>
    <t>L1600   S. V. T. - REEL</t>
  </si>
  <si>
    <t>L1900   E. P. S - TRMD</t>
  </si>
  <si>
    <t>L1900   E. P. S - REEL</t>
  </si>
  <si>
    <t>DGH</t>
  </si>
  <si>
    <t>REEL</t>
  </si>
  <si>
    <t>ECART</t>
  </si>
  <si>
    <t>Lettres modernes</t>
  </si>
  <si>
    <t>Lettres classiques</t>
  </si>
  <si>
    <t>Modalité</t>
  </si>
  <si>
    <t>Classe</t>
  </si>
  <si>
    <t>Horaires</t>
  </si>
  <si>
    <t>Dû</t>
  </si>
  <si>
    <t>Total</t>
  </si>
  <si>
    <t>Total HE</t>
  </si>
  <si>
    <t>Total Service</t>
  </si>
  <si>
    <t>Français</t>
  </si>
  <si>
    <t>Latin</t>
  </si>
  <si>
    <t>Reste</t>
  </si>
  <si>
    <t>Total Général</t>
  </si>
  <si>
    <t>Allemand</t>
  </si>
  <si>
    <t>Anglais</t>
  </si>
  <si>
    <t>Espagnol</t>
  </si>
  <si>
    <t>Histoire-Géographie</t>
  </si>
  <si>
    <t>H-G</t>
  </si>
  <si>
    <t>Mathématiques</t>
  </si>
  <si>
    <t>Maths</t>
  </si>
  <si>
    <t>Phys</t>
  </si>
  <si>
    <t>Physique-Chimie</t>
  </si>
  <si>
    <t>GRADE</t>
  </si>
  <si>
    <t>TC</t>
  </si>
  <si>
    <t>Définitif</t>
  </si>
  <si>
    <t>L0201</t>
  </si>
  <si>
    <t>C</t>
  </si>
  <si>
    <t>L0202</t>
  </si>
  <si>
    <t>L0421</t>
  </si>
  <si>
    <t>L0422</t>
  </si>
  <si>
    <t>L0424</t>
  </si>
  <si>
    <t>L1000</t>
  </si>
  <si>
    <t>L1300</t>
  </si>
  <si>
    <t>L1500</t>
  </si>
  <si>
    <t>L1600</t>
  </si>
  <si>
    <t>L1900</t>
  </si>
  <si>
    <t>6 EME</t>
  </si>
  <si>
    <t>5 EME</t>
  </si>
  <si>
    <t>4 EME</t>
  </si>
  <si>
    <t>3 EME</t>
  </si>
  <si>
    <t>LV 1</t>
  </si>
  <si>
    <t>LV 2</t>
  </si>
  <si>
    <t>DIVERS</t>
  </si>
  <si>
    <t>EMC</t>
  </si>
  <si>
    <t>Gpes</t>
  </si>
  <si>
    <t>TECHNO</t>
  </si>
  <si>
    <t>Technologie</t>
  </si>
  <si>
    <t>Techno</t>
  </si>
  <si>
    <t>E. MUSICALE</t>
  </si>
  <si>
    <t>A. PLASTIQUES</t>
  </si>
  <si>
    <t>E. Mus</t>
  </si>
  <si>
    <t>Education musicale</t>
  </si>
  <si>
    <t>Arts plastiques</t>
  </si>
  <si>
    <t>A. Plast</t>
  </si>
  <si>
    <t>Discipline</t>
  </si>
  <si>
    <t>Niveau</t>
  </si>
  <si>
    <t>Horaire</t>
  </si>
  <si>
    <t>Nbre de groupes</t>
  </si>
  <si>
    <t>Nbre d'élèves par groupe</t>
  </si>
  <si>
    <t>Volume horaire total</t>
  </si>
  <si>
    <t>L1400   TECHNOLOGIE - TRMD</t>
  </si>
  <si>
    <t>L1400   TECHNOLOGIE - REEL</t>
  </si>
  <si>
    <t>L1400</t>
  </si>
  <si>
    <t>L1700   EDUCATION MUSICALE - TRMD</t>
  </si>
  <si>
    <t>L1700   EDUCATION MUSICALE - REEL</t>
  </si>
  <si>
    <t>L1700</t>
  </si>
  <si>
    <t>L1800   ARTS PLASTIQUES - TRMD</t>
  </si>
  <si>
    <t>L1800   ARTS PLASTIQUES - REEL</t>
  </si>
  <si>
    <t>L1800</t>
  </si>
  <si>
    <t>Anglais LV 1</t>
  </si>
  <si>
    <t>Allemand LV 1</t>
  </si>
  <si>
    <t>Espagnol LV 1</t>
  </si>
  <si>
    <t>Allemand LV 2</t>
  </si>
  <si>
    <t>Anglais LV 2</t>
  </si>
  <si>
    <t>Espagnol LV 2</t>
  </si>
  <si>
    <t>APPORT                                                                                                                                REEL</t>
  </si>
  <si>
    <t>Matières</t>
  </si>
  <si>
    <t>Arts P.</t>
  </si>
  <si>
    <t>Musique</t>
  </si>
  <si>
    <t>P. Principal</t>
  </si>
  <si>
    <t>LV 1 (Anglais)</t>
  </si>
  <si>
    <t>Physique</t>
  </si>
  <si>
    <t>5A</t>
  </si>
  <si>
    <t>5B</t>
  </si>
  <si>
    <t>5C</t>
  </si>
  <si>
    <t>5D</t>
  </si>
  <si>
    <t>5E</t>
  </si>
  <si>
    <t>6A</t>
  </si>
  <si>
    <t>6B</t>
  </si>
  <si>
    <t>6C</t>
  </si>
  <si>
    <t>6D</t>
  </si>
  <si>
    <t>6E</t>
  </si>
  <si>
    <t>4A</t>
  </si>
  <si>
    <t>4B</t>
  </si>
  <si>
    <t>4C</t>
  </si>
  <si>
    <t>4D</t>
  </si>
  <si>
    <t>4E</t>
  </si>
  <si>
    <t>3A</t>
  </si>
  <si>
    <t>3B</t>
  </si>
  <si>
    <t>3C</t>
  </si>
  <si>
    <t>3D</t>
  </si>
  <si>
    <t>3E</t>
  </si>
  <si>
    <t>EPI</t>
  </si>
  <si>
    <t>Postes</t>
  </si>
  <si>
    <t>Apport</t>
  </si>
  <si>
    <t>HSA                                                                                                                                                                     /                                                                                                                                                                        PROF</t>
  </si>
  <si>
    <t>Hist./Géo. &amp; EMC</t>
  </si>
  <si>
    <t>A</t>
  </si>
  <si>
    <t>B</t>
  </si>
  <si>
    <t>H. statutaires</t>
  </si>
  <si>
    <t>Heures statutaires (UNSS, …)</t>
  </si>
  <si>
    <t>HSE</t>
  </si>
  <si>
    <t xml:space="preserve">- </t>
  </si>
  <si>
    <t>Contrôle</t>
  </si>
  <si>
    <t>Commentaire</t>
  </si>
  <si>
    <t>Arts Plastiques</t>
  </si>
  <si>
    <t>Lettres Classiques</t>
  </si>
  <si>
    <t>Lettres Modernes</t>
  </si>
  <si>
    <t>M.</t>
  </si>
  <si>
    <t>Mme</t>
  </si>
  <si>
    <t>Provisoire</t>
  </si>
  <si>
    <t>Agrégé</t>
  </si>
  <si>
    <t>Certifié</t>
  </si>
  <si>
    <t>Stagiaire</t>
  </si>
  <si>
    <t>PSTG</t>
  </si>
  <si>
    <t>Civilité</t>
  </si>
  <si>
    <t>Grade</t>
  </si>
  <si>
    <t>Statut</t>
  </si>
  <si>
    <t>Enseignements complémentaires</t>
  </si>
  <si>
    <t>HP</t>
  </si>
  <si>
    <t>26h/div</t>
  </si>
  <si>
    <t>Nbre d'élèves</t>
  </si>
  <si>
    <t>Accompagnement                                                                                                           Perso.                                                                                                                           ou                                                                                    1/2 groupe</t>
  </si>
  <si>
    <t>Heures statutaires (Chorale, …)</t>
  </si>
  <si>
    <t>TROISIEMES</t>
  </si>
  <si>
    <t>QUATRIEMES</t>
  </si>
  <si>
    <t>CINQUIEMES</t>
  </si>
  <si>
    <t>SIXIEMES</t>
  </si>
  <si>
    <t>Zones de saisie pour vos données</t>
  </si>
  <si>
    <t>Les cellules servant aux calculs ainsi que celles essentielles au bon fonctionnement de l'outil sont protégées par un mot de passe</t>
  </si>
  <si>
    <t>A LIRE IMPERATIVEMENT</t>
  </si>
  <si>
    <t>INDEMNITES POUR MISSION PARTICULIERE (IMP)</t>
  </si>
  <si>
    <t>Nature</t>
  </si>
  <si>
    <t>Consommation</t>
  </si>
  <si>
    <t>Solde</t>
  </si>
  <si>
    <t>Enseignement</t>
  </si>
  <si>
    <t>Education</t>
  </si>
  <si>
    <t>Mission</t>
  </si>
  <si>
    <t>Périodicité</t>
  </si>
  <si>
    <t>Nom</t>
  </si>
  <si>
    <t>Prénom</t>
  </si>
  <si>
    <t>Fonction</t>
  </si>
  <si>
    <t>Taux</t>
  </si>
  <si>
    <t>Consomation</t>
  </si>
  <si>
    <t>Enveloppe (Dotation)</t>
  </si>
</sst>
</file>

<file path=xl/styles.xml><?xml version="1.0" encoding="utf-8"?>
<styleSheet xmlns="http://schemas.openxmlformats.org/spreadsheetml/2006/main">
  <numFmts count="3">
    <numFmt numFmtId="44" formatCode="_-* #,##0.00\ &quot;€&quot;_-;\-* #,##0.00\ &quot;€&quot;_-;_-* &quot;-&quot;??\ &quot;€&quot;_-;_-@_-"/>
    <numFmt numFmtId="164" formatCode="0.0"/>
    <numFmt numFmtId="165" formatCode="0.00_ ;[Red]\-0.00\ "/>
  </numFmts>
  <fonts count="28">
    <font>
      <sz val="10"/>
      <name val="Arial"/>
    </font>
    <font>
      <sz val="10"/>
      <name val="Arial"/>
      <family val="2"/>
    </font>
    <font>
      <sz val="10"/>
      <name val="Arial"/>
      <family val="2"/>
    </font>
    <font>
      <sz val="8"/>
      <name val="Arial"/>
      <family val="2"/>
    </font>
    <font>
      <sz val="12"/>
      <name val="Times New Roman"/>
      <family val="1"/>
    </font>
    <font>
      <b/>
      <sz val="12"/>
      <color indexed="18"/>
      <name val="Times New Roman"/>
      <family val="1"/>
    </font>
    <font>
      <b/>
      <sz val="12"/>
      <color indexed="17"/>
      <name val="Times New Roman"/>
      <family val="1"/>
    </font>
    <font>
      <b/>
      <sz val="12"/>
      <color indexed="10"/>
      <name val="Times New Roman"/>
      <family val="1"/>
    </font>
    <font>
      <b/>
      <sz val="12"/>
      <name val="Times New Roman"/>
      <family val="1"/>
    </font>
    <font>
      <b/>
      <sz val="12"/>
      <color indexed="14"/>
      <name val="Times New Roman"/>
      <family val="1"/>
    </font>
    <font>
      <b/>
      <i/>
      <sz val="12"/>
      <name val="Times New Roman"/>
      <family val="1"/>
    </font>
    <font>
      <b/>
      <sz val="12"/>
      <color indexed="8"/>
      <name val="Times New Roman"/>
      <family val="1"/>
    </font>
    <font>
      <b/>
      <i/>
      <sz val="12"/>
      <color indexed="10"/>
      <name val="Times New Roman"/>
      <family val="1"/>
    </font>
    <font>
      <b/>
      <i/>
      <sz val="12"/>
      <color indexed="48"/>
      <name val="Times New Roman"/>
      <family val="1"/>
    </font>
    <font>
      <b/>
      <i/>
      <sz val="12"/>
      <color indexed="21"/>
      <name val="Times New Roman"/>
      <family val="1"/>
    </font>
    <font>
      <b/>
      <sz val="16"/>
      <name val="Arial"/>
      <family val="2"/>
    </font>
    <font>
      <b/>
      <sz val="10"/>
      <name val="Arial"/>
      <family val="2"/>
    </font>
    <font>
      <b/>
      <sz val="12"/>
      <color theme="1"/>
      <name val="Times New Roman"/>
      <family val="1"/>
    </font>
    <font>
      <b/>
      <i/>
      <sz val="12"/>
      <color theme="1"/>
      <name val="Times New Roman"/>
      <family val="1"/>
    </font>
    <font>
      <b/>
      <i/>
      <sz val="12"/>
      <color rgb="FFFF0000"/>
      <name val="Times New Roman"/>
      <family val="1"/>
    </font>
    <font>
      <b/>
      <sz val="12"/>
      <color rgb="FFFF0000"/>
      <name val="Times New Roman"/>
      <family val="1"/>
    </font>
    <font>
      <i/>
      <sz val="12"/>
      <color rgb="FFFF0000"/>
      <name val="Times New Roman"/>
      <family val="1"/>
    </font>
    <font>
      <b/>
      <i/>
      <sz val="12"/>
      <color rgb="FF0000CC"/>
      <name val="Times New Roman"/>
      <family val="1"/>
    </font>
    <font>
      <b/>
      <sz val="12"/>
      <color rgb="FF0000CC"/>
      <name val="Times New Roman"/>
      <family val="1"/>
    </font>
    <font>
      <sz val="9"/>
      <color indexed="81"/>
      <name val="Tahoma"/>
      <family val="2"/>
    </font>
    <font>
      <b/>
      <i/>
      <sz val="12"/>
      <color indexed="18"/>
      <name val="Times New Roman"/>
      <family val="1"/>
    </font>
    <font>
      <b/>
      <u/>
      <sz val="12"/>
      <name val="Times New Roman"/>
      <family val="1"/>
    </font>
    <font>
      <sz val="10"/>
      <color rgb="FFFF0000"/>
      <name val="Arial"/>
      <family val="2"/>
    </font>
  </fonts>
  <fills count="13">
    <fill>
      <patternFill patternType="none"/>
    </fill>
    <fill>
      <patternFill patternType="gray125"/>
    </fill>
    <fill>
      <patternFill patternType="gray0625"/>
    </fill>
    <fill>
      <patternFill patternType="solid">
        <fgColor indexed="65"/>
        <bgColor indexed="64"/>
      </patternFill>
    </fill>
    <fill>
      <patternFill patternType="solid">
        <fgColor theme="8" tint="0.79998168889431442"/>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rgb="FF92D050"/>
        <bgColor indexed="64"/>
      </patternFill>
    </fill>
    <fill>
      <patternFill patternType="solid">
        <fgColor rgb="FF00B050"/>
        <bgColor indexed="64"/>
      </patternFill>
    </fill>
    <fill>
      <patternFill patternType="solid">
        <fgColor theme="2" tint="-0.24994659260841701"/>
        <bgColor indexed="64"/>
      </patternFill>
    </fill>
    <fill>
      <patternFill patternType="solid">
        <fgColor theme="9"/>
        <bgColor indexed="64"/>
      </patternFill>
    </fill>
    <fill>
      <patternFill patternType="solid">
        <fgColor theme="8" tint="0.79995117038483843"/>
        <bgColor indexed="64"/>
      </patternFill>
    </fill>
    <fill>
      <patternFill patternType="solid">
        <fgColor theme="9" tint="0.79998168889431442"/>
        <bgColor indexed="64"/>
      </patternFill>
    </fill>
  </fills>
  <borders count="10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Dashed">
        <color indexed="64"/>
      </left>
      <right style="mediumDashed">
        <color indexed="64"/>
      </right>
      <top style="mediumDashed">
        <color indexed="64"/>
      </top>
      <bottom style="mediumDashed">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Dashed">
        <color indexed="64"/>
      </left>
      <right style="mediumDashed">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diagonal/>
    </border>
    <border>
      <left style="double">
        <color rgb="FFFF0000"/>
      </left>
      <right style="thin">
        <color indexed="64"/>
      </right>
      <top style="double">
        <color rgb="FFFF0000"/>
      </top>
      <bottom/>
      <diagonal/>
    </border>
    <border>
      <left style="thin">
        <color indexed="64"/>
      </left>
      <right style="thin">
        <color indexed="64"/>
      </right>
      <top style="double">
        <color rgb="FFFF0000"/>
      </top>
      <bottom style="thin">
        <color indexed="64"/>
      </bottom>
      <diagonal/>
    </border>
    <border>
      <left style="thin">
        <color indexed="64"/>
      </left>
      <right/>
      <top style="double">
        <color rgb="FFFF0000"/>
      </top>
      <bottom style="thin">
        <color indexed="64"/>
      </bottom>
      <diagonal/>
    </border>
    <border>
      <left style="medium">
        <color indexed="64"/>
      </left>
      <right/>
      <top style="double">
        <color rgb="FFFF0000"/>
      </top>
      <bottom style="thin">
        <color indexed="64"/>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top style="thin">
        <color indexed="64"/>
      </top>
      <bottom style="double">
        <color rgb="FFFF0000"/>
      </bottom>
      <diagonal/>
    </border>
    <border>
      <left style="medium">
        <color indexed="64"/>
      </left>
      <right/>
      <top style="thin">
        <color indexed="64"/>
      </top>
      <bottom style="double">
        <color rgb="FFFF0000"/>
      </bottom>
      <diagonal/>
    </border>
    <border>
      <left style="medium">
        <color indexed="64"/>
      </left>
      <right style="medium">
        <color indexed="64"/>
      </right>
      <top style="double">
        <color rgb="FFFF0000"/>
      </top>
      <bottom style="thin">
        <color indexed="64"/>
      </bottom>
      <diagonal/>
    </border>
    <border>
      <left style="medium">
        <color indexed="64"/>
      </left>
      <right style="medium">
        <color indexed="64"/>
      </right>
      <top style="thin">
        <color indexed="64"/>
      </top>
      <bottom style="double">
        <color rgb="FFFF0000"/>
      </bottom>
      <diagonal/>
    </border>
    <border>
      <left style="medium">
        <color indexed="64"/>
      </left>
      <right style="double">
        <color rgb="FFFF0000"/>
      </right>
      <top style="double">
        <color rgb="FFFF0000"/>
      </top>
      <bottom/>
      <diagonal/>
    </border>
    <border>
      <left style="medium">
        <color indexed="64"/>
      </left>
      <right style="double">
        <color rgb="FFFF0000"/>
      </right>
      <top style="thin">
        <color indexed="64"/>
      </top>
      <bottom style="thin">
        <color indexed="64"/>
      </bottom>
      <diagonal/>
    </border>
    <border>
      <left style="medium">
        <color indexed="64"/>
      </left>
      <right style="double">
        <color rgb="FFFF0000"/>
      </right>
      <top style="thin">
        <color indexed="64"/>
      </top>
      <bottom style="double">
        <color rgb="FFFF0000"/>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mediumDashed">
        <color indexed="64"/>
      </bottom>
      <diagonal/>
    </border>
    <border>
      <left style="double">
        <color indexed="64"/>
      </left>
      <right style="double">
        <color indexed="64"/>
      </right>
      <top style="mediumDashed">
        <color indexed="64"/>
      </top>
      <bottom style="double">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41">
    <xf numFmtId="0" fontId="0" fillId="0" borderId="0" xfId="0"/>
    <xf numFmtId="0" fontId="4" fillId="0" borderId="0" xfId="0" applyFont="1"/>
    <xf numFmtId="0" fontId="4" fillId="0" borderId="4" xfId="0" applyFont="1" applyBorder="1"/>
    <xf numFmtId="0" fontId="17" fillId="0" borderId="8" xfId="0" applyFont="1" applyBorder="1" applyAlignment="1">
      <alignment horizontal="centerContinuous"/>
    </xf>
    <xf numFmtId="0" fontId="18" fillId="0" borderId="8" xfId="0" applyFont="1" applyBorder="1" applyAlignment="1">
      <alignment horizontal="centerContinuous"/>
    </xf>
    <xf numFmtId="0" fontId="19" fillId="0" borderId="8" xfId="0" applyFont="1" applyBorder="1" applyAlignment="1">
      <alignment horizontal="centerContinuous"/>
    </xf>
    <xf numFmtId="0" fontId="4" fillId="0" borderId="0" xfId="0" applyFont="1" applyFill="1"/>
    <xf numFmtId="0" fontId="8" fillId="0" borderId="0" xfId="0" applyFont="1" applyAlignment="1">
      <alignment horizontal="center" vertical="center"/>
    </xf>
    <xf numFmtId="0" fontId="19" fillId="0" borderId="32" xfId="0" applyFont="1" applyBorder="1" applyAlignment="1">
      <alignment horizontal="center" vertical="center"/>
    </xf>
    <xf numFmtId="0" fontId="19" fillId="0" borderId="0" xfId="0" applyFont="1" applyBorder="1" applyAlignment="1">
      <alignment horizontal="center" vertical="center"/>
    </xf>
    <xf numFmtId="2" fontId="8" fillId="0" borderId="0" xfId="0" applyNumberFormat="1" applyFont="1" applyBorder="1" applyAlignment="1">
      <alignment horizontal="center" vertical="center"/>
    </xf>
    <xf numFmtId="2" fontId="19" fillId="0" borderId="32" xfId="0" applyNumberFormat="1"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2" fontId="19" fillId="0" borderId="36" xfId="0" applyNumberFormat="1" applyFont="1" applyBorder="1" applyAlignment="1">
      <alignment horizontal="center" vertical="center"/>
    </xf>
    <xf numFmtId="0" fontId="8" fillId="0" borderId="0"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Border="1" applyAlignment="1">
      <alignment vertical="center"/>
    </xf>
    <xf numFmtId="2" fontId="8" fillId="0" borderId="36" xfId="0" applyNumberFormat="1"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36"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Border="1" applyAlignment="1">
      <alignment horizontal="center" vertical="center"/>
    </xf>
    <xf numFmtId="0" fontId="4" fillId="0" borderId="36" xfId="0" applyFont="1" applyBorder="1" applyAlignment="1">
      <alignment vertical="center"/>
    </xf>
    <xf numFmtId="0" fontId="8" fillId="0" borderId="4" xfId="0" applyFont="1" applyFill="1" applyBorder="1" applyAlignment="1">
      <alignment horizontal="center" vertical="center" wrapText="1"/>
    </xf>
    <xf numFmtId="0" fontId="4" fillId="0" borderId="0" xfId="0" applyFont="1" applyFill="1" applyBorder="1" applyAlignment="1">
      <alignment horizontal="center" vertical="center"/>
    </xf>
    <xf numFmtId="2" fontId="4" fillId="0" borderId="47" xfId="0" applyNumberFormat="1" applyFont="1" applyFill="1" applyBorder="1" applyAlignment="1">
      <alignment horizontal="center" vertical="center"/>
    </xf>
    <xf numFmtId="0" fontId="19" fillId="6" borderId="24" xfId="0" applyFont="1" applyFill="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8" fillId="6" borderId="29" xfId="0" applyFont="1" applyFill="1" applyBorder="1" applyAlignment="1" applyProtection="1">
      <alignment horizontal="center" vertical="center"/>
      <protection locked="0"/>
    </xf>
    <xf numFmtId="0" fontId="8" fillId="6" borderId="30" xfId="0" applyFont="1" applyFill="1" applyBorder="1" applyAlignment="1" applyProtection="1">
      <alignment horizontal="center" vertical="center"/>
      <protection locked="0"/>
    </xf>
    <xf numFmtId="0" fontId="4" fillId="6" borderId="28" xfId="0" applyFont="1" applyFill="1" applyBorder="1" applyAlignment="1" applyProtection="1">
      <alignment horizontal="center" vertical="center"/>
      <protection locked="0"/>
    </xf>
    <xf numFmtId="0" fontId="4" fillId="6" borderId="29" xfId="0" applyFont="1" applyFill="1" applyBorder="1" applyAlignment="1" applyProtection="1">
      <alignment horizontal="center" vertical="center"/>
      <protection locked="0"/>
    </xf>
    <xf numFmtId="0" fontId="4" fillId="6" borderId="30" xfId="0" applyFont="1" applyFill="1" applyBorder="1" applyAlignment="1" applyProtection="1">
      <alignment horizontal="center" vertical="center"/>
      <protection locked="0"/>
    </xf>
    <xf numFmtId="2" fontId="4" fillId="6" borderId="45" xfId="0" applyNumberFormat="1" applyFont="1" applyFill="1" applyBorder="1" applyAlignment="1" applyProtection="1">
      <alignment horizontal="center" vertical="center"/>
      <protection locked="0"/>
    </xf>
    <xf numFmtId="2" fontId="4" fillId="6" borderId="50" xfId="0" applyNumberFormat="1" applyFont="1" applyFill="1" applyBorder="1" applyAlignment="1" applyProtection="1">
      <alignment horizontal="center" vertical="center"/>
      <protection locked="0"/>
    </xf>
    <xf numFmtId="2" fontId="4" fillId="6" borderId="46" xfId="0" applyNumberFormat="1" applyFont="1" applyFill="1" applyBorder="1" applyAlignment="1" applyProtection="1">
      <alignment horizontal="center" vertical="center"/>
      <protection locked="0"/>
    </xf>
    <xf numFmtId="0" fontId="4" fillId="6" borderId="3"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27"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wrapText="1"/>
      <protection locked="0"/>
    </xf>
    <xf numFmtId="0" fontId="4" fillId="6" borderId="3" xfId="0" applyFont="1" applyFill="1" applyBorder="1" applyProtection="1">
      <protection locked="0"/>
    </xf>
    <xf numFmtId="0" fontId="4" fillId="6" borderId="27" xfId="0" applyFont="1" applyFill="1" applyBorder="1" applyProtection="1">
      <protection locked="0"/>
    </xf>
    <xf numFmtId="0" fontId="4" fillId="6" borderId="4" xfId="0" applyFont="1" applyFill="1" applyBorder="1" applyProtection="1">
      <protection locked="0"/>
    </xf>
    <xf numFmtId="0" fontId="4" fillId="6" borderId="6" xfId="0" applyFont="1" applyFill="1" applyBorder="1" applyProtection="1">
      <protection locked="0"/>
    </xf>
    <xf numFmtId="0" fontId="4" fillId="6" borderId="12" xfId="0" applyFont="1" applyFill="1" applyBorder="1" applyProtection="1">
      <protection locked="0"/>
    </xf>
    <xf numFmtId="0" fontId="4" fillId="6" borderId="13" xfId="0" applyFont="1" applyFill="1" applyBorder="1" applyProtection="1">
      <protection locked="0"/>
    </xf>
    <xf numFmtId="0" fontId="19" fillId="5" borderId="4"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48" xfId="0" applyFont="1" applyFill="1" applyBorder="1" applyAlignment="1" applyProtection="1">
      <alignment horizontal="center" vertical="center"/>
      <protection locked="0"/>
    </xf>
    <xf numFmtId="2" fontId="8" fillId="5" borderId="30" xfId="0" applyNumberFormat="1"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48" xfId="0" applyFont="1" applyFill="1" applyBorder="1" applyAlignment="1" applyProtection="1">
      <alignment horizontal="center" vertical="center"/>
      <protection locked="0"/>
    </xf>
    <xf numFmtId="0" fontId="4" fillId="5" borderId="30" xfId="0" applyFont="1" applyFill="1" applyBorder="1" applyAlignment="1" applyProtection="1">
      <alignment horizontal="center" vertical="center"/>
      <protection locked="0"/>
    </xf>
    <xf numFmtId="0" fontId="4" fillId="6" borderId="12" xfId="0" applyFont="1" applyFill="1" applyBorder="1" applyAlignment="1" applyProtection="1">
      <alignment horizontal="center" vertical="center"/>
      <protection locked="0"/>
    </xf>
    <xf numFmtId="0" fontId="4" fillId="6" borderId="13" xfId="0" applyFont="1" applyFill="1" applyBorder="1" applyAlignment="1" applyProtection="1">
      <alignment horizontal="center" vertical="center"/>
      <protection locked="0"/>
    </xf>
    <xf numFmtId="0" fontId="4" fillId="6" borderId="25" xfId="0" applyFont="1" applyFill="1" applyBorder="1" applyAlignment="1" applyProtection="1">
      <alignment horizontal="center" vertical="center"/>
      <protection locked="0"/>
    </xf>
    <xf numFmtId="0" fontId="0" fillId="0" borderId="0" xfId="0" applyProtection="1">
      <protection locked="0"/>
    </xf>
    <xf numFmtId="0" fontId="16" fillId="0" borderId="4"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0" borderId="0" xfId="0" applyAlignment="1" applyProtection="1">
      <alignment horizontal="center"/>
      <protection locked="0"/>
    </xf>
    <xf numFmtId="0" fontId="2" fillId="3" borderId="4" xfId="0" applyFont="1" applyFill="1" applyBorder="1" applyAlignment="1" applyProtection="1">
      <alignment horizontal="center" vertical="center" wrapText="1"/>
      <protection locked="0"/>
    </xf>
    <xf numFmtId="0" fontId="8" fillId="0" borderId="72"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6" borderId="73" xfId="0" applyFont="1" applyFill="1" applyBorder="1" applyAlignment="1" applyProtection="1">
      <alignment horizontal="center" vertical="center" wrapText="1"/>
      <protection locked="0"/>
    </xf>
    <xf numFmtId="0" fontId="20" fillId="0" borderId="76"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6" borderId="20" xfId="0" applyFont="1" applyFill="1" applyBorder="1" applyAlignment="1" applyProtection="1">
      <alignment horizontal="center" vertical="center" wrapText="1"/>
      <protection locked="0"/>
    </xf>
    <xf numFmtId="0" fontId="20" fillId="0" borderId="13"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8" fillId="6" borderId="84" xfId="0" applyFont="1" applyFill="1" applyBorder="1" applyAlignment="1" applyProtection="1">
      <alignment horizontal="center" vertical="center" wrapText="1"/>
      <protection locked="0"/>
    </xf>
    <xf numFmtId="0" fontId="8" fillId="0" borderId="85" xfId="0" applyFont="1" applyFill="1" applyBorder="1" applyAlignment="1">
      <alignment horizontal="center" vertical="center" wrapText="1"/>
    </xf>
    <xf numFmtId="0" fontId="8" fillId="6" borderId="85" xfId="0" applyFont="1" applyFill="1" applyBorder="1" applyAlignment="1" applyProtection="1">
      <alignment horizontal="center" vertical="center" wrapText="1"/>
      <protection locked="0"/>
    </xf>
    <xf numFmtId="0" fontId="20" fillId="0" borderId="87" xfId="0" applyFont="1" applyFill="1" applyBorder="1" applyAlignment="1">
      <alignment horizontal="center" vertical="center" wrapText="1"/>
    </xf>
    <xf numFmtId="0" fontId="20" fillId="2" borderId="76"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6" borderId="89" xfId="0" applyFont="1" applyFill="1" applyBorder="1" applyAlignment="1" applyProtection="1">
      <alignment horizontal="center" vertical="center" wrapText="1"/>
      <protection locked="0"/>
    </xf>
    <xf numFmtId="0" fontId="8" fillId="0" borderId="90"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6" borderId="74" xfId="0" applyFont="1" applyFill="1" applyBorder="1" applyAlignment="1" applyProtection="1">
      <alignment horizontal="center" vertical="center" wrapText="1"/>
      <protection locked="0"/>
    </xf>
    <xf numFmtId="0" fontId="8" fillId="6" borderId="80" xfId="0" applyFont="1" applyFill="1" applyBorder="1" applyAlignment="1" applyProtection="1">
      <alignment horizontal="center" vertical="center" wrapText="1"/>
      <protection locked="0"/>
    </xf>
    <xf numFmtId="0" fontId="8" fillId="0" borderId="21" xfId="0" applyFont="1" applyFill="1" applyBorder="1" applyAlignment="1">
      <alignment horizontal="center" vertical="center" wrapText="1"/>
    </xf>
    <xf numFmtId="0" fontId="20" fillId="0" borderId="92" xfId="0" applyFont="1" applyFill="1" applyBorder="1" applyAlignment="1">
      <alignment horizontal="center" vertical="center" wrapText="1"/>
    </xf>
    <xf numFmtId="0" fontId="20" fillId="2" borderId="78" xfId="0" applyFont="1" applyFill="1" applyBorder="1" applyAlignment="1">
      <alignment horizontal="center" vertical="center" wrapText="1"/>
    </xf>
    <xf numFmtId="0" fontId="20" fillId="0" borderId="9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2" borderId="82" xfId="0" applyFont="1" applyFill="1" applyBorder="1" applyAlignment="1">
      <alignment horizontal="center" vertical="center" wrapText="1"/>
    </xf>
    <xf numFmtId="0" fontId="8" fillId="0" borderId="94" xfId="0" applyFont="1" applyFill="1" applyBorder="1" applyAlignment="1">
      <alignment horizontal="center" vertical="center" wrapText="1"/>
    </xf>
    <xf numFmtId="0" fontId="8" fillId="6" borderId="86" xfId="0" applyFont="1" applyFill="1" applyBorder="1" applyAlignment="1" applyProtection="1">
      <alignment horizontal="center" vertical="center" wrapText="1"/>
      <protection locked="0"/>
    </xf>
    <xf numFmtId="0" fontId="8" fillId="6" borderId="75" xfId="0" applyFont="1" applyFill="1" applyBorder="1" applyAlignment="1" applyProtection="1">
      <alignment horizontal="center" vertical="center" wrapText="1"/>
      <protection locked="0"/>
    </xf>
    <xf numFmtId="0" fontId="8" fillId="6" borderId="77" xfId="0" applyFont="1" applyFill="1" applyBorder="1" applyAlignment="1" applyProtection="1">
      <alignment horizontal="center" vertical="center" wrapText="1"/>
      <protection locked="0"/>
    </xf>
    <xf numFmtId="0" fontId="8" fillId="0" borderId="95" xfId="0" applyFont="1" applyFill="1" applyBorder="1" applyAlignment="1">
      <alignment horizontal="center" vertical="center" wrapText="1"/>
    </xf>
    <xf numFmtId="0" fontId="8" fillId="6" borderId="96" xfId="0" applyFont="1" applyFill="1" applyBorder="1" applyAlignment="1" applyProtection="1">
      <alignment horizontal="center" vertical="center" wrapText="1"/>
      <protection locked="0"/>
    </xf>
    <xf numFmtId="0" fontId="4" fillId="6" borderId="3" xfId="0" applyNumberFormat="1" applyFont="1" applyFill="1" applyBorder="1" applyAlignment="1" applyProtection="1">
      <alignment horizontal="center" vertical="center"/>
      <protection locked="0"/>
    </xf>
    <xf numFmtId="0" fontId="4" fillId="6" borderId="4" xfId="0" applyNumberFormat="1" applyFont="1" applyFill="1" applyBorder="1" applyAlignment="1" applyProtection="1">
      <alignment horizontal="center" vertical="center"/>
      <protection locked="0"/>
    </xf>
    <xf numFmtId="0" fontId="4" fillId="6" borderId="5" xfId="0" applyNumberFormat="1" applyFont="1" applyFill="1" applyBorder="1" applyAlignment="1" applyProtection="1">
      <alignment horizontal="center" vertical="center"/>
      <protection locked="0"/>
    </xf>
    <xf numFmtId="0" fontId="4" fillId="6" borderId="27" xfId="0" applyNumberFormat="1" applyFont="1" applyFill="1" applyBorder="1" applyAlignment="1" applyProtection="1">
      <alignment horizontal="center" vertical="center"/>
      <protection locked="0"/>
    </xf>
    <xf numFmtId="0" fontId="4" fillId="6" borderId="6" xfId="0" applyNumberFormat="1" applyFont="1" applyFill="1" applyBorder="1" applyAlignment="1" applyProtection="1">
      <alignment horizontal="center" vertical="center"/>
      <protection locked="0"/>
    </xf>
    <xf numFmtId="0" fontId="4" fillId="6" borderId="7" xfId="0" applyNumberFormat="1" applyFont="1" applyFill="1" applyBorder="1" applyAlignment="1" applyProtection="1">
      <alignment horizontal="center" vertical="center"/>
      <protection locked="0"/>
    </xf>
    <xf numFmtId="0" fontId="4" fillId="5" borderId="3" xfId="0" applyNumberFormat="1" applyFont="1" applyFill="1" applyBorder="1" applyAlignment="1" applyProtection="1">
      <alignment horizontal="center" vertical="center"/>
      <protection locked="0"/>
    </xf>
    <xf numFmtId="0" fontId="4" fillId="5" borderId="38" xfId="0" applyNumberFormat="1" applyFont="1" applyFill="1" applyBorder="1" applyAlignment="1" applyProtection="1">
      <alignment horizontal="center" vertical="center"/>
      <protection locked="0"/>
    </xf>
    <xf numFmtId="0" fontId="4" fillId="5" borderId="5" xfId="0" applyNumberFormat="1" applyFont="1" applyFill="1" applyBorder="1" applyAlignment="1" applyProtection="1">
      <alignment horizontal="center" vertical="center"/>
      <protection locked="0"/>
    </xf>
    <xf numFmtId="0" fontId="4" fillId="5" borderId="27" xfId="0" applyNumberFormat="1" applyFont="1" applyFill="1" applyBorder="1" applyAlignment="1" applyProtection="1">
      <alignment horizontal="center" vertical="center"/>
      <protection locked="0"/>
    </xf>
    <xf numFmtId="0" fontId="4" fillId="5" borderId="39" xfId="0" applyNumberFormat="1" applyFont="1" applyFill="1" applyBorder="1" applyAlignment="1" applyProtection="1">
      <alignment horizontal="center" vertical="center"/>
      <protection locked="0"/>
    </xf>
    <xf numFmtId="0" fontId="4" fillId="5" borderId="7" xfId="0" applyNumberFormat="1" applyFont="1" applyFill="1" applyBorder="1" applyAlignment="1" applyProtection="1">
      <alignment horizontal="center" vertical="center"/>
      <protection locked="0"/>
    </xf>
    <xf numFmtId="0" fontId="4" fillId="6" borderId="12" xfId="0" applyNumberFormat="1" applyFont="1" applyFill="1" applyBorder="1" applyAlignment="1" applyProtection="1">
      <alignment horizontal="center" vertical="center"/>
      <protection locked="0"/>
    </xf>
    <xf numFmtId="0" fontId="4" fillId="6" borderId="13" xfId="0" applyNumberFormat="1" applyFont="1" applyFill="1" applyBorder="1" applyAlignment="1" applyProtection="1">
      <alignment horizontal="center" vertical="center"/>
      <protection locked="0"/>
    </xf>
    <xf numFmtId="0" fontId="4" fillId="6" borderId="25" xfId="0" applyNumberFormat="1" applyFont="1" applyFill="1" applyBorder="1" applyAlignment="1" applyProtection="1">
      <alignment horizontal="center" vertical="center"/>
      <protection locked="0"/>
    </xf>
    <xf numFmtId="0" fontId="4" fillId="5" borderId="12" xfId="0" applyNumberFormat="1" applyFont="1" applyFill="1" applyBorder="1" applyAlignment="1" applyProtection="1">
      <alignment horizontal="center" vertical="center"/>
      <protection locked="0"/>
    </xf>
    <xf numFmtId="0" fontId="4" fillId="5" borderId="54" xfId="0" applyNumberFormat="1" applyFont="1" applyFill="1" applyBorder="1" applyAlignment="1" applyProtection="1">
      <alignment horizontal="center" vertical="center"/>
      <protection locked="0"/>
    </xf>
    <xf numFmtId="0" fontId="4" fillId="5" borderId="25" xfId="0" applyNumberFormat="1" applyFont="1" applyFill="1" applyBorder="1" applyAlignment="1" applyProtection="1">
      <alignment horizontal="center" vertical="center"/>
      <protection locked="0"/>
    </xf>
    <xf numFmtId="0" fontId="4" fillId="0" borderId="4" xfId="0" applyFont="1" applyBorder="1" applyAlignment="1">
      <alignment horizontal="left" vertical="center"/>
    </xf>
    <xf numFmtId="0" fontId="4" fillId="6" borderId="4" xfId="0" applyFont="1" applyFill="1" applyBorder="1" applyAlignment="1" applyProtection="1">
      <alignment horizontal="left" vertical="center"/>
      <protection locked="0"/>
    </xf>
    <xf numFmtId="0" fontId="4" fillId="6" borderId="17" xfId="0" applyFont="1" applyFill="1" applyBorder="1" applyAlignment="1" applyProtection="1">
      <alignment horizontal="left" vertical="center"/>
      <protection locked="0"/>
    </xf>
    <xf numFmtId="0" fontId="4" fillId="0" borderId="81" xfId="0" applyFont="1" applyFill="1" applyBorder="1" applyAlignment="1">
      <alignment horizontal="left" vertical="center"/>
    </xf>
    <xf numFmtId="0" fontId="4" fillId="0" borderId="81" xfId="0" applyFont="1" applyFill="1" applyBorder="1" applyAlignment="1" applyProtection="1">
      <alignment horizontal="left" vertical="center"/>
      <protection locked="0"/>
    </xf>
    <xf numFmtId="0" fontId="4" fillId="6" borderId="17" xfId="0" applyFont="1" applyFill="1" applyBorder="1" applyAlignment="1">
      <alignment horizontal="left" vertical="center"/>
    </xf>
    <xf numFmtId="0" fontId="4" fillId="6" borderId="4" xfId="0" applyFont="1" applyFill="1" applyBorder="1" applyAlignment="1">
      <alignment horizontal="left" vertical="center"/>
    </xf>
    <xf numFmtId="0" fontId="4" fillId="6" borderId="4" xfId="0" applyFont="1" applyFill="1" applyBorder="1"/>
    <xf numFmtId="0" fontId="5" fillId="0" borderId="76" xfId="0" applyFont="1" applyBorder="1" applyAlignment="1">
      <alignment horizontal="center" vertical="center" wrapText="1"/>
    </xf>
    <xf numFmtId="0" fontId="8" fillId="0" borderId="17" xfId="0" applyFont="1" applyBorder="1" applyAlignment="1">
      <alignment horizontal="left" vertical="center"/>
    </xf>
    <xf numFmtId="0" fontId="8" fillId="0" borderId="4" xfId="0" applyFont="1" applyBorder="1" applyAlignment="1">
      <alignment horizontal="left" vertical="center"/>
    </xf>
    <xf numFmtId="2" fontId="8" fillId="0" borderId="73" xfId="0" applyNumberFormat="1" applyFont="1" applyFill="1" applyBorder="1" applyAlignment="1">
      <alignment horizontal="center" vertical="center" wrapText="1"/>
    </xf>
    <xf numFmtId="2" fontId="20" fillId="2" borderId="76" xfId="0" applyNumberFormat="1" applyFont="1" applyFill="1" applyBorder="1" applyAlignment="1">
      <alignment horizontal="center" vertical="center" wrapText="1"/>
    </xf>
    <xf numFmtId="2" fontId="8" fillId="0" borderId="85"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2" fontId="20" fillId="2" borderId="13" xfId="0" applyNumberFormat="1" applyFont="1" applyFill="1" applyBorder="1" applyAlignment="1">
      <alignment horizontal="center" vertical="center" wrapText="1"/>
    </xf>
    <xf numFmtId="2" fontId="8" fillId="0" borderId="77" xfId="0" applyNumberFormat="1" applyFont="1" applyFill="1" applyBorder="1" applyAlignment="1">
      <alignment horizontal="center" vertical="center" wrapText="1"/>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6" fillId="0" borderId="2" xfId="0" applyFont="1" applyBorder="1" applyAlignment="1" applyProtection="1">
      <alignment horizontal="center" vertical="center"/>
    </xf>
    <xf numFmtId="0" fontId="7" fillId="0" borderId="2" xfId="0" applyFont="1" applyBorder="1" applyAlignment="1" applyProtection="1">
      <alignment horizontal="center" vertical="center"/>
    </xf>
    <xf numFmtId="0" fontId="8" fillId="0" borderId="2" xfId="0" applyFont="1" applyBorder="1" applyAlignment="1" applyProtection="1">
      <alignment horizontal="center" vertical="center" wrapText="1"/>
    </xf>
    <xf numFmtId="0" fontId="8" fillId="0" borderId="2" xfId="0" applyFont="1" applyBorder="1" applyAlignment="1" applyProtection="1">
      <alignment horizontal="center" vertical="center"/>
    </xf>
    <xf numFmtId="0" fontId="9"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4" fillId="0" borderId="0" xfId="0" applyFont="1" applyProtection="1"/>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4" fillId="0" borderId="0" xfId="0" applyFont="1" applyFill="1" applyProtection="1"/>
    <xf numFmtId="0" fontId="8" fillId="0" borderId="58" xfId="0" applyFont="1" applyBorder="1" applyAlignment="1" applyProtection="1">
      <alignment horizontal="center" vertical="center"/>
    </xf>
    <xf numFmtId="0" fontId="8" fillId="0" borderId="59" xfId="0" applyFont="1" applyFill="1" applyBorder="1" applyAlignment="1" applyProtection="1">
      <alignment horizontal="center" vertical="center"/>
    </xf>
    <xf numFmtId="1" fontId="6" fillId="3" borderId="59" xfId="0" applyNumberFormat="1" applyFont="1" applyFill="1" applyBorder="1" applyAlignment="1" applyProtection="1">
      <alignment horizontal="center" vertical="center"/>
    </xf>
    <xf numFmtId="0" fontId="7" fillId="0" borderId="59" xfId="0" applyFont="1" applyFill="1" applyBorder="1" applyAlignment="1" applyProtection="1">
      <alignment horizontal="center" vertical="center"/>
    </xf>
    <xf numFmtId="0" fontId="9" fillId="0" borderId="60" xfId="0" applyFont="1" applyFill="1" applyBorder="1" applyAlignment="1" applyProtection="1">
      <alignment horizontal="center" vertical="center"/>
    </xf>
    <xf numFmtId="0" fontId="8" fillId="6" borderId="67" xfId="0" applyFont="1" applyFill="1" applyBorder="1" applyAlignment="1" applyProtection="1">
      <alignment horizontal="center" vertical="center" wrapText="1"/>
    </xf>
    <xf numFmtId="0" fontId="7" fillId="0" borderId="61" xfId="0" applyFont="1" applyFill="1" applyBorder="1" applyAlignment="1" applyProtection="1">
      <alignment horizontal="center" vertical="center"/>
    </xf>
    <xf numFmtId="164" fontId="8" fillId="0" borderId="69" xfId="0" applyNumberFormat="1" applyFont="1" applyFill="1" applyBorder="1" applyAlignment="1" applyProtection="1">
      <alignment horizontal="center" vertical="center"/>
    </xf>
    <xf numFmtId="0" fontId="8" fillId="0" borderId="62" xfId="0" applyFont="1" applyBorder="1" applyAlignment="1" applyProtection="1">
      <alignment horizontal="center" vertical="center"/>
    </xf>
    <xf numFmtId="0" fontId="8" fillId="0" borderId="4" xfId="0" applyFont="1" applyFill="1" applyBorder="1" applyAlignment="1" applyProtection="1">
      <alignment horizontal="center" vertical="center"/>
    </xf>
    <xf numFmtId="1" fontId="6" fillId="3" borderId="4"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8" fillId="6" borderId="23"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xf>
    <xf numFmtId="164" fontId="8" fillId="0" borderId="70" xfId="0" applyNumberFormat="1" applyFont="1" applyFill="1" applyBorder="1" applyAlignment="1" applyProtection="1">
      <alignment horizontal="center" vertical="center"/>
    </xf>
    <xf numFmtId="0" fontId="8" fillId="4" borderId="63" xfId="0" applyFont="1" applyFill="1" applyBorder="1" applyAlignment="1" applyProtection="1">
      <alignment horizontal="center" vertical="center"/>
    </xf>
    <xf numFmtId="0" fontId="8" fillId="4" borderId="64" xfId="0" applyFont="1" applyFill="1" applyBorder="1" applyAlignment="1" applyProtection="1">
      <alignment horizontal="center" vertical="center"/>
    </xf>
    <xf numFmtId="1" fontId="6" fillId="11" borderId="64" xfId="0" applyNumberFormat="1" applyFont="1" applyFill="1" applyBorder="1" applyAlignment="1" applyProtection="1">
      <alignment horizontal="center" vertical="center"/>
    </xf>
    <xf numFmtId="0" fontId="7" fillId="4" borderId="64" xfId="0" applyFont="1" applyFill="1" applyBorder="1" applyAlignment="1" applyProtection="1">
      <alignment horizontal="center" vertical="center"/>
    </xf>
    <xf numFmtId="0" fontId="9" fillId="4" borderId="65" xfId="0" applyFont="1" applyFill="1" applyBorder="1" applyAlignment="1" applyProtection="1">
      <alignment horizontal="center" vertical="center"/>
    </xf>
    <xf numFmtId="0" fontId="8" fillId="6" borderId="68" xfId="0" applyFont="1" applyFill="1" applyBorder="1" applyAlignment="1" applyProtection="1">
      <alignment horizontal="center" vertical="center" wrapText="1"/>
    </xf>
    <xf numFmtId="0" fontId="7" fillId="4" borderId="66" xfId="0" applyFont="1" applyFill="1" applyBorder="1" applyAlignment="1" applyProtection="1">
      <alignment horizontal="center" vertical="center"/>
    </xf>
    <xf numFmtId="0" fontId="8" fillId="0" borderId="19" xfId="0" applyFont="1" applyBorder="1" applyAlignment="1" applyProtection="1">
      <alignment horizontal="center" vertical="center"/>
    </xf>
    <xf numFmtId="0" fontId="8" fillId="0" borderId="20" xfId="0" applyFont="1" applyFill="1" applyBorder="1" applyAlignment="1" applyProtection="1">
      <alignment horizontal="center" vertical="center"/>
    </xf>
    <xf numFmtId="1" fontId="6" fillId="3" borderId="20" xfId="0" applyNumberFormat="1"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8" fillId="6" borderId="55"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xf>
    <xf numFmtId="164" fontId="8" fillId="0" borderId="55" xfId="0" quotePrefix="1" applyNumberFormat="1"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164" fontId="8" fillId="0" borderId="23" xfId="0" quotePrefix="1" applyNumberFormat="1" applyFont="1" applyFill="1" applyBorder="1" applyAlignment="1" applyProtection="1">
      <alignment horizontal="center" vertical="center"/>
    </xf>
    <xf numFmtId="0" fontId="8" fillId="0" borderId="3" xfId="0" applyFont="1" applyBorder="1" applyAlignment="1" applyProtection="1">
      <alignment horizontal="center" vertical="center"/>
    </xf>
    <xf numFmtId="164" fontId="8" fillId="0" borderId="23" xfId="0" applyNumberFormat="1" applyFont="1" applyFill="1" applyBorder="1" applyAlignment="1" applyProtection="1">
      <alignment horizontal="center" vertical="center"/>
    </xf>
    <xf numFmtId="1" fontId="6" fillId="3" borderId="13" xfId="0" applyNumberFormat="1" applyFont="1" applyFill="1" applyBorder="1" applyAlignment="1" applyProtection="1">
      <alignment horizontal="center" vertical="center"/>
    </xf>
    <xf numFmtId="0" fontId="8" fillId="6" borderId="15" xfId="0" applyFont="1" applyFill="1" applyBorder="1" applyAlignment="1" applyProtection="1">
      <alignment horizontal="center" vertical="center" wrapText="1"/>
    </xf>
    <xf numFmtId="164" fontId="8" fillId="0" borderId="15" xfId="0" quotePrefix="1" applyNumberFormat="1"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164" fontId="7" fillId="7" borderId="86" xfId="0" applyNumberFormat="1" applyFont="1"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9" fillId="7" borderId="86" xfId="0" applyFont="1" applyFill="1" applyBorder="1" applyAlignment="1" applyProtection="1">
      <alignment horizontal="center" vertical="center"/>
    </xf>
    <xf numFmtId="0" fontId="4" fillId="2" borderId="42"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8" fillId="2" borderId="23"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23" fillId="5" borderId="86"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20" xfId="0" applyFont="1" applyBorder="1" applyAlignment="1" applyProtection="1">
      <alignment horizontal="center" vertical="center"/>
    </xf>
    <xf numFmtId="0" fontId="6" fillId="0" borderId="4" xfId="0" applyFont="1" applyBorder="1" applyAlignment="1" applyProtection="1">
      <alignment horizontal="center" vertical="center"/>
    </xf>
    <xf numFmtId="164" fontId="7" fillId="0" borderId="4" xfId="1" applyNumberFormat="1" applyFont="1" applyBorder="1" applyAlignment="1" applyProtection="1">
      <alignment horizontal="center" vertical="center"/>
    </xf>
    <xf numFmtId="164" fontId="11" fillId="0" borderId="4" xfId="0" applyNumberFormat="1" applyFont="1" applyBorder="1" applyAlignment="1" applyProtection="1">
      <alignment horizontal="center" vertical="center"/>
    </xf>
    <xf numFmtId="1" fontId="8" fillId="0" borderId="4" xfId="0" applyNumberFormat="1" applyFont="1" applyBorder="1" applyAlignment="1" applyProtection="1">
      <alignment horizontal="center" vertical="center"/>
    </xf>
    <xf numFmtId="164" fontId="9" fillId="0" borderId="17" xfId="0" applyNumberFormat="1" applyFont="1" applyBorder="1" applyAlignment="1" applyProtection="1">
      <alignment horizontal="center" vertical="center"/>
    </xf>
    <xf numFmtId="0" fontId="7" fillId="3" borderId="18" xfId="0" applyFont="1" applyFill="1" applyBorder="1" applyAlignment="1" applyProtection="1">
      <alignment horizontal="center" vertical="center"/>
    </xf>
    <xf numFmtId="164" fontId="8" fillId="0" borderId="23" xfId="0" applyNumberFormat="1" applyFont="1" applyBorder="1" applyAlignment="1" applyProtection="1">
      <alignment horizontal="center" vertical="center"/>
    </xf>
    <xf numFmtId="0" fontId="5" fillId="0" borderId="24" xfId="0" applyFont="1" applyBorder="1" applyAlignment="1" applyProtection="1">
      <alignment horizontal="center" vertical="center"/>
    </xf>
    <xf numFmtId="0" fontId="7" fillId="2" borderId="13"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0" borderId="3" xfId="0" applyFont="1" applyBorder="1" applyProtection="1"/>
    <xf numFmtId="0" fontId="8" fillId="0" borderId="5" xfId="0" applyFont="1" applyBorder="1" applyAlignment="1" applyProtection="1">
      <alignment horizontal="center"/>
    </xf>
    <xf numFmtId="0" fontId="8" fillId="2" borderId="100" xfId="0" applyFont="1" applyFill="1" applyBorder="1" applyAlignment="1" applyProtection="1">
      <alignment horizontal="center"/>
    </xf>
    <xf numFmtId="0" fontId="8" fillId="2" borderId="2" xfId="0" applyFont="1" applyFill="1" applyBorder="1" applyAlignment="1" applyProtection="1">
      <alignment horizontal="center"/>
    </xf>
    <xf numFmtId="0" fontId="8" fillId="2" borderId="10" xfId="0" applyFont="1" applyFill="1" applyBorder="1" applyAlignment="1" applyProtection="1">
      <alignment horizontal="center"/>
    </xf>
    <xf numFmtId="0" fontId="7" fillId="2" borderId="9" xfId="0" applyFont="1" applyFill="1" applyBorder="1" applyAlignment="1" applyProtection="1">
      <alignment horizontal="center"/>
    </xf>
    <xf numFmtId="0" fontId="8" fillId="0" borderId="12" xfId="0" applyFont="1" applyBorder="1" applyProtection="1"/>
    <xf numFmtId="0" fontId="8" fillId="0" borderId="13" xfId="0" applyFont="1" applyBorder="1" applyAlignment="1" applyProtection="1">
      <alignment horizontal="center"/>
    </xf>
    <xf numFmtId="2" fontId="8" fillId="0" borderId="14" xfId="0" applyNumberFormat="1" applyFont="1" applyBorder="1" applyAlignment="1" applyProtection="1">
      <alignment horizontal="center"/>
    </xf>
    <xf numFmtId="0" fontId="22" fillId="5" borderId="101" xfId="0" applyFont="1" applyFill="1" applyBorder="1" applyAlignment="1" applyProtection="1">
      <alignment horizontal="center"/>
    </xf>
    <xf numFmtId="0" fontId="8" fillId="2" borderId="38" xfId="0" applyFont="1" applyFill="1" applyBorder="1" applyAlignment="1" applyProtection="1">
      <alignment horizontal="center"/>
    </xf>
    <xf numFmtId="0" fontId="8" fillId="2" borderId="42" xfId="0" applyFont="1" applyFill="1" applyBorder="1" applyAlignment="1" applyProtection="1">
      <alignment horizontal="center"/>
    </xf>
    <xf numFmtId="0" fontId="7" fillId="2" borderId="17" xfId="0" applyFont="1" applyFill="1" applyBorder="1" applyAlignment="1" applyProtection="1">
      <alignment horizontal="center"/>
    </xf>
    <xf numFmtId="0" fontId="8" fillId="2" borderId="23" xfId="0" applyFont="1" applyFill="1" applyBorder="1" applyAlignment="1" applyProtection="1">
      <alignment horizontal="center"/>
    </xf>
    <xf numFmtId="2" fontId="8" fillId="0" borderId="4" xfId="0" applyNumberFormat="1" applyFont="1" applyBorder="1" applyAlignment="1" applyProtection="1">
      <alignment horizontal="center"/>
    </xf>
    <xf numFmtId="2" fontId="8" fillId="2" borderId="17" xfId="0" applyNumberFormat="1" applyFont="1" applyFill="1" applyBorder="1" applyAlignment="1" applyProtection="1">
      <alignment horizontal="center"/>
    </xf>
    <xf numFmtId="164" fontId="10" fillId="2" borderId="39" xfId="0" applyNumberFormat="1" applyFont="1" applyFill="1" applyBorder="1" applyAlignment="1" applyProtection="1">
      <alignment horizontal="center"/>
    </xf>
    <xf numFmtId="0" fontId="8" fillId="2" borderId="41" xfId="0" applyFont="1" applyFill="1" applyBorder="1" applyAlignment="1" applyProtection="1">
      <alignment horizontal="center"/>
    </xf>
    <xf numFmtId="0" fontId="7" fillId="2" borderId="26" xfId="0" applyFont="1" applyFill="1" applyBorder="1" applyAlignment="1" applyProtection="1">
      <alignment horizontal="center"/>
    </xf>
    <xf numFmtId="164" fontId="8" fillId="2" borderId="31" xfId="0" applyNumberFormat="1" applyFont="1" applyFill="1" applyBorder="1" applyAlignment="1" applyProtection="1">
      <alignment horizontal="center"/>
    </xf>
    <xf numFmtId="0" fontId="8" fillId="0" borderId="27" xfId="0" applyFont="1" applyBorder="1" applyProtection="1"/>
    <xf numFmtId="2" fontId="8" fillId="0" borderId="6" xfId="0" applyNumberFormat="1" applyFont="1" applyBorder="1" applyAlignment="1" applyProtection="1">
      <alignment horizontal="center"/>
    </xf>
    <xf numFmtId="1" fontId="10" fillId="2" borderId="7" xfId="0" applyNumberFormat="1" applyFont="1" applyFill="1" applyBorder="1" applyAlignment="1" applyProtection="1">
      <alignment horizontal="center"/>
    </xf>
    <xf numFmtId="0" fontId="8" fillId="0" borderId="0" xfId="0" quotePrefix="1" applyFont="1" applyFill="1" applyProtection="1"/>
    <xf numFmtId="164" fontId="8" fillId="4" borderId="71" xfId="0" applyNumberFormat="1" applyFont="1" applyFill="1" applyBorder="1" applyAlignment="1" applyProtection="1">
      <alignment horizontal="center" vertical="center"/>
    </xf>
    <xf numFmtId="0" fontId="8" fillId="6" borderId="4" xfId="0" applyFont="1" applyFill="1" applyBorder="1" applyAlignment="1" applyProtection="1">
      <alignment horizontal="center"/>
      <protection locked="0"/>
    </xf>
    <xf numFmtId="0" fontId="5" fillId="6" borderId="2" xfId="0" applyFont="1" applyFill="1" applyBorder="1" applyAlignment="1" applyProtection="1">
      <alignment horizontal="center" vertical="center"/>
      <protection locked="0"/>
    </xf>
    <xf numFmtId="164" fontId="19" fillId="6" borderId="102" xfId="0" applyNumberFormat="1" applyFont="1" applyFill="1" applyBorder="1" applyAlignment="1" applyProtection="1">
      <alignment horizontal="center"/>
      <protection locked="0"/>
    </xf>
    <xf numFmtId="0" fontId="4" fillId="0" borderId="0" xfId="0" applyFont="1" applyAlignment="1">
      <alignment horizontal="centerContinuous" vertical="center"/>
    </xf>
    <xf numFmtId="0" fontId="26" fillId="0" borderId="0" xfId="0" applyFont="1" applyAlignment="1">
      <alignment horizontal="centerContinuous" vertical="center"/>
    </xf>
    <xf numFmtId="0" fontId="0" fillId="0" borderId="0" xfId="0" applyAlignment="1">
      <alignment vertical="center"/>
    </xf>
    <xf numFmtId="0" fontId="17" fillId="0" borderId="2" xfId="0" applyFont="1" applyBorder="1" applyAlignment="1">
      <alignment vertical="center"/>
    </xf>
    <xf numFmtId="0" fontId="17" fillId="0" borderId="24" xfId="0" applyFont="1" applyBorder="1" applyAlignment="1">
      <alignment vertical="center"/>
    </xf>
    <xf numFmtId="0" fontId="17" fillId="0" borderId="3" xfId="0" applyFont="1" applyBorder="1" applyAlignment="1">
      <alignment vertical="center"/>
    </xf>
    <xf numFmtId="0" fontId="0" fillId="0" borderId="4" xfId="0"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0" fillId="0" borderId="6"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17" fillId="0" borderId="3" xfId="0" applyFont="1" applyBorder="1" applyAlignment="1">
      <alignment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1" xfId="0" applyFont="1" applyBorder="1" applyAlignment="1">
      <alignment horizontal="center" vertical="center" wrapText="1"/>
    </xf>
    <xf numFmtId="0" fontId="17" fillId="12" borderId="3" xfId="0" applyFont="1" applyFill="1" applyBorder="1" applyAlignment="1" applyProtection="1">
      <alignment horizontal="center" vertical="center"/>
      <protection locked="0"/>
    </xf>
    <xf numFmtId="0" fontId="17" fillId="12" borderId="27" xfId="0" applyFont="1" applyFill="1" applyBorder="1" applyAlignment="1" applyProtection="1">
      <alignment horizontal="center" vertical="center"/>
      <protection locked="0"/>
    </xf>
    <xf numFmtId="0" fontId="1" fillId="12" borderId="3" xfId="0" applyFont="1" applyFill="1" applyBorder="1" applyAlignment="1" applyProtection="1">
      <alignment vertical="center" wrapText="1"/>
      <protection locked="0"/>
    </xf>
    <xf numFmtId="0" fontId="0" fillId="12" borderId="4" xfId="0" applyFill="1" applyBorder="1" applyAlignment="1" applyProtection="1">
      <alignment vertical="center"/>
      <protection locked="0"/>
    </xf>
    <xf numFmtId="0" fontId="1" fillId="12" borderId="4" xfId="0" applyFont="1" applyFill="1" applyBorder="1" applyAlignment="1" applyProtection="1">
      <alignment vertical="center"/>
      <protection locked="0"/>
    </xf>
    <xf numFmtId="0" fontId="17" fillId="12" borderId="4" xfId="0" applyFont="1" applyFill="1" applyBorder="1" applyAlignment="1" applyProtection="1">
      <alignment vertical="center"/>
      <protection locked="0"/>
    </xf>
    <xf numFmtId="0" fontId="17" fillId="12" borderId="5" xfId="0" applyFont="1" applyFill="1" applyBorder="1" applyAlignment="1" applyProtection="1">
      <alignment vertical="center"/>
      <protection locked="0"/>
    </xf>
    <xf numFmtId="0" fontId="0" fillId="12" borderId="3" xfId="0" applyFill="1" applyBorder="1" applyAlignment="1" applyProtection="1">
      <alignment vertical="center" wrapText="1"/>
      <protection locked="0"/>
    </xf>
    <xf numFmtId="0" fontId="0" fillId="12" borderId="27" xfId="0" applyFill="1" applyBorder="1" applyAlignment="1" applyProtection="1">
      <alignment vertical="center" wrapText="1"/>
      <protection locked="0"/>
    </xf>
    <xf numFmtId="0" fontId="0" fillId="12" borderId="6" xfId="0" applyFill="1" applyBorder="1" applyAlignment="1" applyProtection="1">
      <alignment vertical="center"/>
      <protection locked="0"/>
    </xf>
    <xf numFmtId="0" fontId="17" fillId="12" borderId="6" xfId="0" applyFont="1" applyFill="1" applyBorder="1" applyAlignment="1" applyProtection="1">
      <alignment vertical="center"/>
      <protection locked="0"/>
    </xf>
    <xf numFmtId="0" fontId="17" fillId="12" borderId="7" xfId="0" applyFont="1" applyFill="1" applyBorder="1" applyAlignment="1" applyProtection="1">
      <alignment vertical="center"/>
      <protection locked="0"/>
    </xf>
    <xf numFmtId="0" fontId="15" fillId="0" borderId="0" xfId="0" applyFont="1" applyAlignment="1" applyProtection="1">
      <alignment horizontal="centerContinuous" vertical="center"/>
    </xf>
    <xf numFmtId="0" fontId="16" fillId="0" borderId="4" xfId="0" applyFont="1" applyBorder="1" applyAlignment="1" applyProtection="1">
      <alignment vertical="center"/>
    </xf>
    <xf numFmtId="2" fontId="19" fillId="0" borderId="5" xfId="0" applyNumberFormat="1" applyFont="1" applyFill="1" applyBorder="1" applyAlignment="1" applyProtection="1">
      <alignment horizontal="center" vertical="center"/>
    </xf>
    <xf numFmtId="2" fontId="19" fillId="0" borderId="7" xfId="0" applyNumberFormat="1" applyFont="1" applyFill="1" applyBorder="1" applyAlignment="1" applyProtection="1">
      <alignment horizontal="center" vertical="center"/>
    </xf>
    <xf numFmtId="0" fontId="4" fillId="0" borderId="0" xfId="0" applyFont="1" applyAlignment="1" applyProtection="1">
      <alignment horizontal="center" vertical="center"/>
    </xf>
    <xf numFmtId="0" fontId="8" fillId="0" borderId="57" xfId="0" applyFont="1" applyBorder="1" applyAlignment="1" applyProtection="1">
      <alignment horizontal="center" vertical="center"/>
    </xf>
    <xf numFmtId="0" fontId="19" fillId="10" borderId="1" xfId="0" applyFont="1" applyFill="1" applyBorder="1" applyAlignment="1" applyProtection="1">
      <alignment vertical="center"/>
    </xf>
    <xf numFmtId="0" fontId="19" fillId="10" borderId="3" xfId="0" applyFont="1" applyFill="1" applyBorder="1" applyAlignment="1" applyProtection="1">
      <alignment vertical="center"/>
    </xf>
    <xf numFmtId="0" fontId="19" fillId="10" borderId="27" xfId="0" applyFont="1" applyFill="1" applyBorder="1" applyAlignment="1" applyProtection="1">
      <alignment vertical="center"/>
    </xf>
    <xf numFmtId="0" fontId="4" fillId="0" borderId="28" xfId="0" applyFont="1" applyBorder="1" applyAlignment="1" applyProtection="1">
      <alignment vertical="center"/>
    </xf>
    <xf numFmtId="0" fontId="4" fillId="0" borderId="30" xfId="0" applyFont="1" applyBorder="1" applyAlignment="1" applyProtection="1">
      <alignment horizontal="center" vertical="center"/>
    </xf>
    <xf numFmtId="0" fontId="4" fillId="0" borderId="37" xfId="0" applyFont="1" applyBorder="1" applyAlignment="1" applyProtection="1">
      <alignment horizontal="center" vertical="center"/>
    </xf>
    <xf numFmtId="0" fontId="8" fillId="0" borderId="8" xfId="0" applyFont="1" applyFill="1" applyBorder="1" applyAlignment="1" applyProtection="1">
      <alignment horizontal="center" vertical="center"/>
    </xf>
    <xf numFmtId="2" fontId="13" fillId="0" borderId="2" xfId="0" applyNumberFormat="1" applyFont="1" applyBorder="1" applyAlignment="1" applyProtection="1">
      <alignment horizontal="center" vertical="center"/>
    </xf>
    <xf numFmtId="2" fontId="13" fillId="0" borderId="24" xfId="0" applyNumberFormat="1" applyFont="1" applyBorder="1" applyAlignment="1" applyProtection="1">
      <alignment horizontal="center" vertical="center"/>
    </xf>
    <xf numFmtId="2" fontId="19" fillId="0" borderId="10" xfId="0" applyNumberFormat="1" applyFont="1" applyFill="1" applyBorder="1" applyAlignment="1" applyProtection="1">
      <alignment horizontal="center" vertical="center"/>
    </xf>
    <xf numFmtId="2" fontId="13" fillId="0" borderId="4" xfId="0" applyNumberFormat="1" applyFont="1" applyBorder="1" applyAlignment="1" applyProtection="1">
      <alignment horizontal="center" vertical="center"/>
    </xf>
    <xf numFmtId="2" fontId="13" fillId="0" borderId="5" xfId="0" applyNumberFormat="1" applyFont="1" applyBorder="1" applyAlignment="1" applyProtection="1">
      <alignment horizontal="center" vertical="center"/>
    </xf>
    <xf numFmtId="2" fontId="19" fillId="0" borderId="23" xfId="0" applyNumberFormat="1" applyFont="1" applyFill="1" applyBorder="1" applyAlignment="1" applyProtection="1">
      <alignment horizontal="center" vertical="center"/>
    </xf>
    <xf numFmtId="2" fontId="14" fillId="0" borderId="4" xfId="0" applyNumberFormat="1" applyFont="1" applyBorder="1" applyAlignment="1" applyProtection="1">
      <alignment horizontal="center" vertical="center"/>
    </xf>
    <xf numFmtId="2" fontId="14" fillId="0" borderId="5" xfId="0" applyNumberFormat="1" applyFont="1" applyBorder="1" applyAlignment="1" applyProtection="1">
      <alignment horizontal="center" vertical="center"/>
    </xf>
    <xf numFmtId="2" fontId="12" fillId="0" borderId="6" xfId="0" applyNumberFormat="1" applyFont="1" applyFill="1" applyBorder="1" applyAlignment="1" applyProtection="1">
      <alignment horizontal="center" vertical="center"/>
    </xf>
    <xf numFmtId="2" fontId="12" fillId="0" borderId="7" xfId="0" applyNumberFormat="1" applyFont="1" applyFill="1" applyBorder="1" applyAlignment="1" applyProtection="1">
      <alignment horizontal="center" vertical="center"/>
    </xf>
    <xf numFmtId="2" fontId="19" fillId="0" borderId="31" xfId="0" applyNumberFormat="1" applyFont="1" applyFill="1" applyBorder="1" applyAlignment="1" applyProtection="1">
      <alignment horizontal="center" vertical="center"/>
    </xf>
    <xf numFmtId="0" fontId="8" fillId="0" borderId="33" xfId="0" applyFont="1" applyBorder="1" applyAlignment="1" applyProtection="1">
      <alignment vertical="center"/>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8" fillId="0" borderId="34" xfId="0" applyFont="1" applyBorder="1" applyAlignment="1" applyProtection="1">
      <alignment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2" fontId="19" fillId="0" borderId="4" xfId="0" applyNumberFormat="1"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23" xfId="0" applyFont="1" applyFill="1" applyBorder="1" applyAlignment="1" applyProtection="1">
      <alignment horizontal="center" vertical="center"/>
    </xf>
    <xf numFmtId="2" fontId="4" fillId="0" borderId="45" xfId="0" applyNumberFormat="1" applyFont="1" applyBorder="1" applyAlignment="1" applyProtection="1">
      <alignment horizontal="center" vertical="center"/>
    </xf>
    <xf numFmtId="2" fontId="4" fillId="0" borderId="47" xfId="0" applyNumberFormat="1" applyFont="1" applyBorder="1" applyAlignment="1" applyProtection="1">
      <alignment horizontal="center" vertical="center"/>
    </xf>
    <xf numFmtId="2" fontId="4" fillId="0" borderId="46" xfId="0" applyNumberFormat="1" applyFont="1" applyBorder="1" applyAlignment="1" applyProtection="1">
      <alignment horizontal="center" vertical="center"/>
    </xf>
    <xf numFmtId="0" fontId="8" fillId="0" borderId="8" xfId="0" applyFont="1" applyBorder="1" applyAlignment="1" applyProtection="1">
      <alignment horizontal="center" vertical="center"/>
    </xf>
    <xf numFmtId="2" fontId="13" fillId="0" borderId="3" xfId="0" applyNumberFormat="1" applyFont="1" applyBorder="1" applyAlignment="1" applyProtection="1">
      <alignment horizontal="center" vertical="center"/>
    </xf>
    <xf numFmtId="2" fontId="13" fillId="0" borderId="38" xfId="0" applyNumberFormat="1" applyFont="1" applyBorder="1" applyAlignment="1" applyProtection="1">
      <alignment horizontal="center" vertical="center"/>
    </xf>
    <xf numFmtId="2" fontId="8" fillId="0" borderId="23" xfId="0" applyNumberFormat="1" applyFont="1" applyBorder="1" applyAlignment="1" applyProtection="1">
      <alignment horizontal="center" vertical="center"/>
    </xf>
    <xf numFmtId="2" fontId="14" fillId="0" borderId="3" xfId="0" applyNumberFormat="1" applyFont="1" applyBorder="1" applyAlignment="1" applyProtection="1">
      <alignment horizontal="center" vertical="center"/>
    </xf>
    <xf numFmtId="2" fontId="14" fillId="0" borderId="38" xfId="0" applyNumberFormat="1" applyFont="1" applyBorder="1" applyAlignment="1" applyProtection="1">
      <alignment horizontal="center" vertical="center"/>
    </xf>
    <xf numFmtId="2" fontId="12" fillId="0" borderId="27" xfId="0" applyNumberFormat="1" applyFont="1" applyFill="1" applyBorder="1" applyAlignment="1" applyProtection="1">
      <alignment horizontal="center" vertical="center"/>
    </xf>
    <xf numFmtId="2" fontId="12" fillId="0" borderId="39" xfId="0" applyNumberFormat="1" applyFont="1" applyFill="1" applyBorder="1" applyAlignment="1" applyProtection="1">
      <alignment horizontal="center" vertical="center"/>
    </xf>
    <xf numFmtId="2" fontId="8" fillId="0" borderId="31" xfId="0" applyNumberFormat="1" applyFont="1" applyBorder="1" applyAlignment="1" applyProtection="1">
      <alignment horizontal="center" vertical="center"/>
    </xf>
    <xf numFmtId="0" fontId="4" fillId="2" borderId="52" xfId="0" applyFont="1" applyFill="1" applyBorder="1" applyAlignment="1" applyProtection="1">
      <alignment horizontal="center" vertical="center"/>
    </xf>
    <xf numFmtId="0" fontId="4" fillId="2" borderId="53" xfId="0" applyFont="1" applyFill="1" applyBorder="1" applyAlignment="1" applyProtection="1">
      <alignment horizontal="center" vertical="center"/>
    </xf>
    <xf numFmtId="0" fontId="17" fillId="0" borderId="1" xfId="0" applyFont="1" applyBorder="1" applyAlignment="1" applyProtection="1">
      <alignment horizontal="centerContinuous"/>
    </xf>
    <xf numFmtId="0" fontId="17" fillId="0" borderId="2" xfId="0" applyFont="1" applyBorder="1" applyAlignment="1" applyProtection="1">
      <alignment horizontal="centerContinuous"/>
    </xf>
    <xf numFmtId="0" fontId="17" fillId="7" borderId="2" xfId="0" applyFont="1" applyFill="1" applyBorder="1" applyProtection="1"/>
    <xf numFmtId="0" fontId="17" fillId="7" borderId="24" xfId="0" applyFont="1" applyFill="1" applyBorder="1" applyProtection="1"/>
    <xf numFmtId="0" fontId="18" fillId="0" borderId="3" xfId="0" applyFont="1" applyBorder="1" applyAlignment="1" applyProtection="1">
      <alignment horizontal="centerContinuous"/>
    </xf>
    <xf numFmtId="0" fontId="18" fillId="0" borderId="4" xfId="0" applyFont="1" applyBorder="1" applyAlignment="1" applyProtection="1">
      <alignment horizontal="centerContinuous"/>
    </xf>
    <xf numFmtId="0" fontId="18" fillId="8" borderId="4" xfId="0" applyFont="1" applyFill="1" applyBorder="1" applyProtection="1"/>
    <xf numFmtId="0" fontId="18" fillId="8" borderId="5" xfId="0" applyFont="1" applyFill="1" applyBorder="1" applyProtection="1"/>
    <xf numFmtId="0" fontId="4" fillId="0" borderId="3" xfId="0" applyFont="1" applyBorder="1" applyProtection="1"/>
    <xf numFmtId="0" fontId="4" fillId="0" borderId="4" xfId="0" applyFont="1" applyBorder="1" applyProtection="1"/>
    <xf numFmtId="0" fontId="4" fillId="0" borderId="5" xfId="0" applyFont="1" applyBorder="1" applyProtection="1"/>
    <xf numFmtId="1" fontId="4" fillId="0" borderId="6" xfId="0" applyNumberFormat="1" applyFont="1" applyFill="1" applyBorder="1" applyProtection="1"/>
    <xf numFmtId="2" fontId="4" fillId="0" borderId="4" xfId="0" applyNumberFormat="1" applyFont="1" applyBorder="1" applyProtection="1"/>
    <xf numFmtId="0" fontId="4" fillId="0" borderId="4" xfId="0" applyFont="1" applyFill="1" applyBorder="1" applyProtection="1"/>
    <xf numFmtId="0" fontId="4" fillId="0" borderId="6" xfId="0" applyFont="1" applyFill="1" applyBorder="1" applyProtection="1"/>
    <xf numFmtId="2" fontId="4" fillId="0" borderId="4" xfId="0" applyNumberFormat="1" applyFont="1" applyFill="1" applyBorder="1" applyProtection="1"/>
    <xf numFmtId="0" fontId="4" fillId="0" borderId="7" xfId="0" applyFont="1" applyFill="1" applyBorder="1" applyProtection="1"/>
    <xf numFmtId="0" fontId="4" fillId="0" borderId="6" xfId="0" applyFont="1" applyBorder="1" applyProtection="1"/>
    <xf numFmtId="2" fontId="4" fillId="0" borderId="6" xfId="0" applyNumberFormat="1" applyFont="1" applyBorder="1" applyProtection="1"/>
    <xf numFmtId="0" fontId="4" fillId="0" borderId="7" xfId="0" applyFont="1" applyBorder="1" applyProtection="1"/>
    <xf numFmtId="0" fontId="4" fillId="0" borderId="13" xfId="0" applyFont="1" applyBorder="1" applyProtection="1"/>
    <xf numFmtId="2" fontId="4" fillId="0" borderId="13" xfId="0" applyNumberFormat="1" applyFont="1" applyBorder="1" applyProtection="1"/>
    <xf numFmtId="0" fontId="4" fillId="0" borderId="13" xfId="0" applyFont="1" applyFill="1" applyBorder="1" applyProtection="1"/>
    <xf numFmtId="0" fontId="4" fillId="0" borderId="25" xfId="0" applyFont="1" applyBorder="1" applyProtection="1"/>
    <xf numFmtId="0" fontId="4" fillId="0" borderId="5" xfId="0" applyFont="1" applyFill="1" applyBorder="1" applyProtection="1"/>
    <xf numFmtId="2" fontId="4" fillId="0" borderId="6" xfId="0" applyNumberFormat="1" applyFont="1" applyFill="1" applyBorder="1" applyProtection="1"/>
    <xf numFmtId="0" fontId="17" fillId="0" borderId="8" xfId="0" applyFont="1" applyBorder="1" applyAlignment="1" applyProtection="1">
      <alignment horizontal="centerContinuous"/>
    </xf>
    <xf numFmtId="0" fontId="17" fillId="0" borderId="37" xfId="0" applyFont="1" applyBorder="1" applyAlignment="1" applyProtection="1">
      <alignment horizontal="centerContinuous"/>
    </xf>
    <xf numFmtId="0" fontId="17" fillId="7" borderId="44" xfId="0" applyFont="1" applyFill="1" applyBorder="1" applyProtection="1"/>
    <xf numFmtId="0" fontId="17" fillId="7" borderId="49" xfId="0" applyFont="1" applyFill="1" applyBorder="1" applyProtection="1"/>
    <xf numFmtId="0" fontId="18" fillId="0" borderId="8" xfId="0" applyFont="1" applyBorder="1" applyAlignment="1" applyProtection="1">
      <alignment horizontal="centerContinuous"/>
    </xf>
    <xf numFmtId="2" fontId="18" fillId="0" borderId="43" xfId="0" applyNumberFormat="1" applyFont="1" applyBorder="1" applyProtection="1"/>
    <xf numFmtId="0" fontId="19" fillId="0" borderId="8" xfId="0" applyFont="1" applyBorder="1" applyAlignment="1" applyProtection="1">
      <alignment horizontal="centerContinuous"/>
    </xf>
    <xf numFmtId="0" fontId="19" fillId="9" borderId="8" xfId="0" applyFont="1" applyFill="1" applyBorder="1" applyProtection="1"/>
    <xf numFmtId="0" fontId="8" fillId="0" borderId="20" xfId="0" applyFont="1" applyBorder="1" applyAlignment="1" applyProtection="1">
      <alignment horizontal="center" vertical="center"/>
    </xf>
    <xf numFmtId="0" fontId="8" fillId="0" borderId="4" xfId="0" applyFont="1" applyBorder="1" applyAlignment="1" applyProtection="1">
      <alignment horizontal="center"/>
    </xf>
    <xf numFmtId="2" fontId="19" fillId="9" borderId="4" xfId="0" applyNumberFormat="1" applyFont="1" applyFill="1" applyBorder="1" applyProtection="1"/>
    <xf numFmtId="0" fontId="19" fillId="9" borderId="4" xfId="0" applyFont="1" applyFill="1" applyBorder="1" applyProtection="1"/>
    <xf numFmtId="0" fontId="4" fillId="0" borderId="3"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26" fillId="0" borderId="0" xfId="0" applyFont="1" applyAlignment="1" applyProtection="1">
      <alignment horizontal="centerContinuous" vertical="center"/>
    </xf>
    <xf numFmtId="0" fontId="4" fillId="0" borderId="0" xfId="0" applyFont="1" applyAlignment="1" applyProtection="1">
      <alignment horizontal="centerContinuous" vertical="center"/>
    </xf>
    <xf numFmtId="0" fontId="4" fillId="0" borderId="0" xfId="0" applyFont="1" applyAlignment="1" applyProtection="1">
      <alignment vertical="center"/>
    </xf>
    <xf numFmtId="0" fontId="8" fillId="12" borderId="17" xfId="0" applyFont="1" applyFill="1" applyBorder="1" applyAlignment="1" applyProtection="1">
      <alignment horizontal="center" vertical="center"/>
    </xf>
    <xf numFmtId="0" fontId="4" fillId="12" borderId="38" xfId="0" applyFont="1" applyFill="1" applyBorder="1" applyAlignment="1" applyProtection="1">
      <alignment vertical="center"/>
    </xf>
    <xf numFmtId="0" fontId="4" fillId="12" borderId="40" xfId="0" applyFont="1" applyFill="1" applyBorder="1" applyAlignment="1" applyProtection="1">
      <alignment vertical="center"/>
    </xf>
    <xf numFmtId="0" fontId="20" fillId="0" borderId="14" xfId="0" applyFont="1" applyFill="1" applyBorder="1" applyAlignment="1" applyProtection="1">
      <alignment horizontal="left" vertical="center" wrapText="1"/>
    </xf>
    <xf numFmtId="0" fontId="27" fillId="0" borderId="54" xfId="0" applyFont="1" applyFill="1" applyBorder="1" applyAlignment="1" applyProtection="1">
      <alignment horizontal="left" vertical="center"/>
    </xf>
    <xf numFmtId="0" fontId="27" fillId="0" borderId="103" xfId="0" applyFont="1" applyFill="1" applyBorder="1" applyAlignment="1" applyProtection="1">
      <alignment horizontal="left" vertical="center"/>
    </xf>
    <xf numFmtId="0" fontId="27" fillId="0" borderId="104"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105" xfId="0" applyFont="1" applyFill="1" applyBorder="1" applyAlignment="1" applyProtection="1">
      <alignment horizontal="left" vertical="center"/>
    </xf>
    <xf numFmtId="0" fontId="27" fillId="0" borderId="21" xfId="0" applyFont="1" applyFill="1" applyBorder="1" applyAlignment="1" applyProtection="1">
      <alignment horizontal="left" vertical="center"/>
    </xf>
    <xf numFmtId="0" fontId="27" fillId="0" borderId="52" xfId="0" applyFont="1" applyFill="1" applyBorder="1" applyAlignment="1" applyProtection="1">
      <alignment horizontal="left" vertical="center"/>
    </xf>
    <xf numFmtId="0" fontId="27" fillId="0" borderId="106" xfId="0" applyFont="1" applyFill="1" applyBorder="1" applyAlignment="1" applyProtection="1">
      <alignment horizontal="left" vertical="center"/>
    </xf>
    <xf numFmtId="0" fontId="17" fillId="0" borderId="11" xfId="0" applyFont="1" applyBorder="1" applyAlignment="1">
      <alignment horizontal="center" vertical="center"/>
    </xf>
    <xf numFmtId="0" fontId="17"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11" xfId="0" applyFont="1" applyBorder="1" applyAlignment="1">
      <alignment horizontal="center" vertical="center" wrapText="1"/>
    </xf>
    <xf numFmtId="0" fontId="8" fillId="0" borderId="6" xfId="0" applyFont="1" applyBorder="1" applyAlignment="1" applyProtection="1"/>
    <xf numFmtId="0" fontId="8" fillId="0" borderId="4" xfId="0" applyFont="1" applyBorder="1" applyAlignment="1" applyProtection="1"/>
    <xf numFmtId="0" fontId="5" fillId="0" borderId="73" xfId="0" applyFont="1" applyBorder="1" applyAlignment="1">
      <alignment horizontal="center" vertical="center" wrapText="1"/>
    </xf>
    <xf numFmtId="0" fontId="0" fillId="0" borderId="73" xfId="0" applyBorder="1" applyAlignment="1">
      <alignment horizontal="center" vertical="center" wrapText="1"/>
    </xf>
    <xf numFmtId="0" fontId="5" fillId="0" borderId="89" xfId="0" applyFont="1" applyBorder="1" applyAlignment="1">
      <alignment horizontal="center" vertical="center" wrapText="1"/>
    </xf>
    <xf numFmtId="0" fontId="0" fillId="0" borderId="77" xfId="0" applyBorder="1" applyAlignment="1">
      <alignment horizontal="center" vertical="center" wrapText="1"/>
    </xf>
    <xf numFmtId="0" fontId="5" fillId="0" borderId="98" xfId="0" applyFont="1" applyBorder="1" applyAlignment="1">
      <alignment horizontal="center" vertical="center" wrapText="1"/>
    </xf>
    <xf numFmtId="0" fontId="0" fillId="0" borderId="99" xfId="0" applyBorder="1" applyAlignment="1">
      <alignment horizontal="center" vertical="center" wrapText="1"/>
    </xf>
    <xf numFmtId="0" fontId="5" fillId="0" borderId="88" xfId="0" applyFont="1" applyBorder="1" applyAlignment="1">
      <alignment horizontal="center" vertical="center" wrapText="1"/>
    </xf>
    <xf numFmtId="0" fontId="0" fillId="0" borderId="97" xfId="0" applyBorder="1" applyAlignment="1">
      <alignment horizontal="center" vertical="center" wrapText="1"/>
    </xf>
    <xf numFmtId="0" fontId="8" fillId="0" borderId="17" xfId="0" applyFont="1" applyBorder="1" applyAlignment="1" applyProtection="1"/>
    <xf numFmtId="0" fontId="8" fillId="0" borderId="38" xfId="0" applyFont="1" applyBorder="1" applyAlignment="1" applyProtection="1"/>
    <xf numFmtId="0" fontId="8" fillId="0" borderId="40" xfId="0" applyFont="1" applyBorder="1" applyAlignment="1" applyProtection="1"/>
    <xf numFmtId="0" fontId="19" fillId="9" borderId="17" xfId="0" applyFont="1" applyFill="1" applyBorder="1" applyAlignment="1" applyProtection="1"/>
    <xf numFmtId="0" fontId="19" fillId="9" borderId="38" xfId="0" applyFont="1" applyFill="1" applyBorder="1" applyAlignment="1" applyProtection="1"/>
    <xf numFmtId="0" fontId="19" fillId="9" borderId="40" xfId="0" applyFont="1" applyFill="1" applyBorder="1" applyAlignment="1" applyProtection="1"/>
    <xf numFmtId="0" fontId="4" fillId="6" borderId="17" xfId="0" quotePrefix="1" applyFont="1" applyFill="1" applyBorder="1" applyAlignment="1" applyProtection="1">
      <protection locked="0"/>
    </xf>
    <xf numFmtId="0" fontId="0" fillId="6" borderId="38" xfId="0" applyFill="1" applyBorder="1" applyAlignment="1" applyProtection="1">
      <protection locked="0"/>
    </xf>
    <xf numFmtId="0" fontId="2" fillId="6" borderId="38" xfId="0" applyFont="1" applyFill="1" applyBorder="1" applyAlignment="1" applyProtection="1">
      <protection locked="0"/>
    </xf>
    <xf numFmtId="0" fontId="0" fillId="6" borderId="40" xfId="0" applyFill="1" applyBorder="1" applyAlignment="1" applyProtection="1">
      <protection locked="0"/>
    </xf>
    <xf numFmtId="0" fontId="8" fillId="0" borderId="11"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165" fontId="4" fillId="0" borderId="15" xfId="0" applyNumberFormat="1"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43" xfId="0" applyFont="1" applyBorder="1" applyAlignment="1" applyProtection="1">
      <alignment horizontal="center" vertical="center"/>
    </xf>
    <xf numFmtId="0" fontId="8" fillId="0" borderId="48" xfId="0" applyFont="1" applyFill="1" applyBorder="1" applyAlignment="1" applyProtection="1">
      <alignment horizontal="center" vertical="center"/>
    </xf>
    <xf numFmtId="0" fontId="13" fillId="0" borderId="3" xfId="0" applyFont="1" applyBorder="1" applyAlignment="1" applyProtection="1">
      <alignment horizontal="right" vertical="center"/>
    </xf>
    <xf numFmtId="0" fontId="13" fillId="0" borderId="4" xfId="0" applyFont="1" applyBorder="1" applyAlignment="1" applyProtection="1">
      <alignment horizontal="right" vertical="center"/>
    </xf>
    <xf numFmtId="0" fontId="14" fillId="0" borderId="3" xfId="0" applyFont="1" applyBorder="1" applyAlignment="1" applyProtection="1">
      <alignment horizontal="right" vertical="center"/>
    </xf>
    <xf numFmtId="0" fontId="14" fillId="0" borderId="4" xfId="0" applyFont="1" applyBorder="1" applyAlignment="1" applyProtection="1">
      <alignment horizontal="right" vertical="center"/>
    </xf>
    <xf numFmtId="0" fontId="19" fillId="0" borderId="27" xfId="0" applyFont="1" applyBorder="1" applyAlignment="1" applyProtection="1">
      <alignment horizontal="right" vertical="center"/>
    </xf>
    <xf numFmtId="0" fontId="19" fillId="0" borderId="6" xfId="0" applyFont="1" applyBorder="1" applyAlignment="1" applyProtection="1">
      <alignment horizontal="right" vertical="center"/>
    </xf>
    <xf numFmtId="0" fontId="21" fillId="0" borderId="6" xfId="0" applyFont="1" applyBorder="1" applyAlignment="1" applyProtection="1">
      <alignment horizontal="right" vertical="center"/>
    </xf>
    <xf numFmtId="0" fontId="4" fillId="0" borderId="25"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46"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33" xfId="0" applyFont="1" applyBorder="1" applyAlignment="1" applyProtection="1">
      <alignment horizontal="center" vertical="center"/>
    </xf>
    <xf numFmtId="165" fontId="4" fillId="0" borderId="32" xfId="0" applyNumberFormat="1" applyFont="1" applyBorder="1" applyAlignment="1" applyProtection="1">
      <alignment horizontal="center" vertical="center"/>
    </xf>
    <xf numFmtId="0" fontId="13" fillId="0" borderId="1" xfId="0" applyFont="1" applyBorder="1" applyAlignment="1" applyProtection="1">
      <alignment horizontal="right" vertical="center"/>
    </xf>
    <xf numFmtId="0" fontId="13" fillId="0" borderId="2" xfId="0" applyFont="1" applyBorder="1" applyAlignment="1" applyProtection="1">
      <alignment horizontal="right"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cellXfs>
  <cellStyles count="2">
    <cellStyle name="Euro" xfId="1"/>
    <cellStyle name="Normal" xfId="0" builtinId="0"/>
  </cellStyles>
  <dxfs count="0"/>
  <tableStyles count="0" defaultTableStyle="TableStyleMedium9" defaultPivotStyle="PivotStyleLight16"/>
  <colors>
    <mruColors>
      <color rgb="FF0000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200024</xdr:rowOff>
    </xdr:from>
    <xdr:to>
      <xdr:col>3</xdr:col>
      <xdr:colOff>0</xdr:colOff>
      <xdr:row>14</xdr:row>
      <xdr:rowOff>0</xdr:rowOff>
    </xdr:to>
    <xdr:sp macro="" textlink="">
      <xdr:nvSpPr>
        <xdr:cNvPr id="2" name="ZoneTexte 1"/>
        <xdr:cNvSpPr txBox="1"/>
      </xdr:nvSpPr>
      <xdr:spPr>
        <a:xfrm>
          <a:off x="0" y="2000249"/>
          <a:ext cx="2286000" cy="800101"/>
        </a:xfrm>
        <a:prstGeom prst="rect">
          <a:avLst/>
        </a:prstGeom>
        <a:solidFill>
          <a:schemeClr val="accent3">
            <a:lumMod val="60000"/>
            <a:lumOff val="4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200" b="1" u="sng">
              <a:latin typeface="Times New Roman" pitchFamily="18" charset="0"/>
              <a:cs typeface="Times New Roman" pitchFamily="18" charset="0"/>
            </a:rPr>
            <a:t>Nota</a:t>
          </a:r>
          <a:r>
            <a:rPr lang="fr-FR" sz="1200" b="1" u="sng" baseline="0">
              <a:latin typeface="Times New Roman" pitchFamily="18" charset="0"/>
              <a:cs typeface="Times New Roman" pitchFamily="18" charset="0"/>
            </a:rPr>
            <a:t> :</a:t>
          </a:r>
          <a:r>
            <a:rPr lang="fr-FR" sz="1200" baseline="0">
              <a:latin typeface="Times New Roman" pitchFamily="18" charset="0"/>
              <a:cs typeface="Times New Roman" pitchFamily="18" charset="0"/>
            </a:rPr>
            <a:t> Cette feuille est protégée par un mot de passe afin de conserver toutes les informations qu'elle contient.</a:t>
          </a:r>
          <a:endParaRPr lang="fr-FR" sz="1200">
            <a:latin typeface="Times New Roman" pitchFamily="18" charset="0"/>
            <a:cs typeface="Times New Roman" pitchFamily="18" charset="0"/>
          </a:endParaRPr>
        </a:p>
      </xdr:txBody>
    </xdr:sp>
    <xdr:clientData/>
  </xdr:twoCellAnchor>
  <xdr:twoCellAnchor>
    <xdr:from>
      <xdr:col>4</xdr:col>
      <xdr:colOff>1</xdr:colOff>
      <xdr:row>1</xdr:row>
      <xdr:rowOff>190499</xdr:rowOff>
    </xdr:from>
    <xdr:to>
      <xdr:col>9</xdr:col>
      <xdr:colOff>9525</xdr:colOff>
      <xdr:row>13</xdr:row>
      <xdr:rowOff>200024</xdr:rowOff>
    </xdr:to>
    <xdr:sp macro="" textlink="">
      <xdr:nvSpPr>
        <xdr:cNvPr id="3" name="Text Box 1"/>
        <xdr:cNvSpPr txBox="1">
          <a:spLocks noChangeArrowheads="1"/>
        </xdr:cNvSpPr>
      </xdr:nvSpPr>
      <xdr:spPr bwMode="auto">
        <a:xfrm>
          <a:off x="2495551" y="390524"/>
          <a:ext cx="3819524" cy="2409825"/>
        </a:xfrm>
        <a:prstGeom prst="rect">
          <a:avLst/>
        </a:prstGeom>
        <a:solidFill>
          <a:srgbClr val="FFCCFF"/>
        </a:solidFill>
        <a:ln w="12700">
          <a:solidFill>
            <a:srgbClr val="000000"/>
          </a:solidFill>
          <a:miter lim="800000"/>
          <a:headEnd/>
          <a:tailEnd/>
        </a:ln>
      </xdr:spPr>
      <xdr:txBody>
        <a:bodyPr vertOverflow="clip" wrap="square" lIns="27432" tIns="22860" rIns="27432" bIns="0" anchor="t" upright="1"/>
        <a:lstStyle/>
        <a:p>
          <a:pPr algn="ctr" rtl="0">
            <a:defRPr sz="1000"/>
          </a:pPr>
          <a:r>
            <a:rPr lang="fr-FR" sz="1200" b="1" i="0" u="sng" strike="noStrike" baseline="0">
              <a:solidFill>
                <a:srgbClr val="000000"/>
              </a:solidFill>
              <a:latin typeface="Times New Roman" pitchFamily="18" charset="0"/>
              <a:cs typeface="Times New Roman" pitchFamily="18" charset="0"/>
            </a:rPr>
            <a:t>Informations pour les utilisateurs</a:t>
          </a:r>
        </a:p>
        <a:p>
          <a:pPr algn="ctr" rtl="0">
            <a:defRPr sz="1000"/>
          </a:pPr>
          <a:endParaRPr lang="fr-FR" sz="1200" b="0" i="0" u="none" strike="noStrike" baseline="0">
            <a:solidFill>
              <a:srgbClr val="000000"/>
            </a:solidFill>
            <a:latin typeface="Times New Roman" pitchFamily="18" charset="0"/>
            <a:cs typeface="Times New Roman" pitchFamily="18" charset="0"/>
          </a:endParaRPr>
        </a:p>
        <a:p>
          <a:pPr algn="ctr" rtl="0">
            <a:defRPr sz="1000"/>
          </a:pPr>
          <a:r>
            <a:rPr lang="fr-FR" sz="1200" b="0" i="0" u="none" strike="noStrike" baseline="0">
              <a:solidFill>
                <a:srgbClr val="000000"/>
              </a:solidFill>
              <a:latin typeface="Times New Roman" pitchFamily="18" charset="0"/>
              <a:cs typeface="Times New Roman" pitchFamily="18" charset="0"/>
            </a:rPr>
            <a:t>Cet outil a été développé pour aider les chefs d'établissement à procéder à la répartition de la DGH du collège qu'ils ont en responsabilité.</a:t>
          </a:r>
        </a:p>
        <a:p>
          <a:pPr algn="ctr" rtl="0">
            <a:defRPr sz="1000"/>
          </a:pPr>
          <a:endParaRPr lang="fr-FR" sz="1200" b="0" i="0" u="none" strike="noStrike" baseline="0">
            <a:solidFill>
              <a:srgbClr val="000000"/>
            </a:solidFill>
            <a:latin typeface="Times New Roman" pitchFamily="18" charset="0"/>
            <a:cs typeface="Times New Roman" pitchFamily="18" charset="0"/>
          </a:endParaRPr>
        </a:p>
        <a:p>
          <a:pPr algn="ctr" rtl="0">
            <a:defRPr sz="1000"/>
          </a:pPr>
          <a:r>
            <a:rPr lang="fr-FR" sz="1200" b="0" i="0" u="none" strike="noStrike" baseline="0">
              <a:solidFill>
                <a:srgbClr val="000000"/>
              </a:solidFill>
              <a:latin typeface="Times New Roman" pitchFamily="18" charset="0"/>
              <a:cs typeface="Times New Roman" pitchFamily="18" charset="0"/>
            </a:rPr>
            <a:t>Qu'il s'agisse de la répartition de la DGH, de la remontée du TRMD et/ou de la répartition par discipline pour effectuer des simulations ou pour valider la répartition des moyens, l'outil est là pour vous.</a:t>
          </a:r>
        </a:p>
      </xdr:txBody>
    </xdr:sp>
    <xdr:clientData/>
  </xdr:twoCellAnchor>
  <xdr:twoCellAnchor>
    <xdr:from>
      <xdr:col>0</xdr:col>
      <xdr:colOff>0</xdr:colOff>
      <xdr:row>14</xdr:row>
      <xdr:rowOff>200024</xdr:rowOff>
    </xdr:from>
    <xdr:to>
      <xdr:col>8</xdr:col>
      <xdr:colOff>752475</xdr:colOff>
      <xdr:row>81</xdr:row>
      <xdr:rowOff>0</xdr:rowOff>
    </xdr:to>
    <xdr:sp macro="" textlink="">
      <xdr:nvSpPr>
        <xdr:cNvPr id="4" name="Text Box 1"/>
        <xdr:cNvSpPr txBox="1">
          <a:spLocks noChangeArrowheads="1"/>
        </xdr:cNvSpPr>
      </xdr:nvSpPr>
      <xdr:spPr bwMode="auto">
        <a:xfrm>
          <a:off x="0" y="3000374"/>
          <a:ext cx="6296025" cy="13201651"/>
        </a:xfrm>
        <a:prstGeom prst="rect">
          <a:avLst/>
        </a:prstGeom>
        <a:solidFill>
          <a:schemeClr val="accent5">
            <a:lumMod val="20000"/>
            <a:lumOff val="80000"/>
          </a:schemeClr>
        </a:solidFill>
        <a:ln w="12700">
          <a:solidFill>
            <a:srgbClr val="000000"/>
          </a:solidFill>
          <a:miter lim="800000"/>
          <a:headEnd/>
          <a:tailEnd/>
        </a:ln>
      </xdr:spPr>
      <xdr:txBody>
        <a:bodyPr vertOverflow="clip" wrap="square" lIns="27432" tIns="22860" rIns="27432" bIns="0" anchor="t" upright="1"/>
        <a:lstStyle/>
        <a:p>
          <a:pPr algn="ctr" rtl="0">
            <a:defRPr sz="1000"/>
          </a:pPr>
          <a:r>
            <a:rPr lang="fr-FR" sz="1200" b="1" i="0" u="sng" strike="noStrike" baseline="0">
              <a:solidFill>
                <a:srgbClr val="000000"/>
              </a:solidFill>
              <a:latin typeface="Times New Roman" pitchFamily="18" charset="0"/>
              <a:cs typeface="Times New Roman" pitchFamily="18" charset="0"/>
            </a:rPr>
            <a:t>Guide d'utilisation</a:t>
          </a:r>
        </a:p>
        <a:p>
          <a:pPr algn="ctr" rtl="0">
            <a:defRPr sz="1000"/>
          </a:pPr>
          <a:endParaRPr lang="fr-FR" sz="1400" b="0" i="0" u="none" strike="noStrike" baseline="0">
            <a:solidFill>
              <a:srgbClr val="000000"/>
            </a:solidFill>
            <a:latin typeface="Times New Roman" pitchFamily="18" charset="0"/>
            <a:cs typeface="Times New Roman" pitchFamily="18" charset="0"/>
          </a:endParaRPr>
        </a:p>
        <a:p>
          <a:pPr algn="l" rtl="0">
            <a:defRPr sz="1000"/>
          </a:pPr>
          <a:r>
            <a:rPr lang="fr-FR" sz="1200" b="1" i="0" u="none" strike="noStrike" baseline="0">
              <a:solidFill>
                <a:srgbClr val="000000"/>
              </a:solidFill>
              <a:latin typeface="Times New Roman" pitchFamily="18" charset="0"/>
              <a:cs typeface="Times New Roman" pitchFamily="18" charset="0"/>
            </a:rPr>
            <a:t>- Feuille "A lire"</a:t>
          </a:r>
        </a:p>
        <a:p>
          <a:pPr algn="l" rtl="0">
            <a:defRPr sz="1000"/>
          </a:pPr>
          <a:r>
            <a:rPr lang="fr-FR" sz="1200" b="0" i="0" u="none" strike="noStrike" baseline="0">
              <a:solidFill>
                <a:srgbClr val="000000"/>
              </a:solidFill>
              <a:latin typeface="Times New Roman" pitchFamily="18" charset="0"/>
              <a:cs typeface="Times New Roman" pitchFamily="18" charset="0"/>
            </a:rPr>
            <a:t>Elle contient toutes les informations utiles pour les utilisateurs.</a:t>
          </a:r>
        </a:p>
        <a:p>
          <a:pPr algn="l" rtl="0">
            <a:defRPr sz="1000"/>
          </a:pPr>
          <a:r>
            <a:rPr lang="fr-FR" sz="1200" b="1" i="0" u="none" strike="noStrike" baseline="0">
              <a:solidFill>
                <a:srgbClr val="000000"/>
              </a:solidFill>
              <a:latin typeface="Times New Roman" pitchFamily="18" charset="0"/>
              <a:cs typeface="Times New Roman" pitchFamily="18" charset="0"/>
            </a:rPr>
            <a:t>- Feuille "IMP"</a:t>
          </a:r>
        </a:p>
        <a:p>
          <a:pPr algn="l" rtl="0">
            <a:defRPr sz="1000"/>
          </a:pPr>
          <a:r>
            <a:rPr lang="fr-FR" sz="1200" b="0" i="0" u="none" strike="noStrike" baseline="0">
              <a:solidFill>
                <a:srgbClr val="000000"/>
              </a:solidFill>
              <a:latin typeface="Times New Roman" pitchFamily="18" charset="0"/>
              <a:cs typeface="Times New Roman" pitchFamily="18" charset="0"/>
            </a:rPr>
            <a:t>Cette feuille sert à la gestion des Indemnités pour Mission Particulière : dotation, répartition, etc.</a:t>
          </a:r>
        </a:p>
        <a:p>
          <a:pPr algn="l" rtl="0">
            <a:defRPr sz="1000"/>
          </a:pPr>
          <a:r>
            <a:rPr lang="fr-FR" sz="1200" b="1" i="0" u="none" strike="noStrike" baseline="0">
              <a:solidFill>
                <a:srgbClr val="000000"/>
              </a:solidFill>
              <a:latin typeface="Times New Roman" pitchFamily="18" charset="0"/>
              <a:cs typeface="Times New Roman" pitchFamily="18" charset="0"/>
            </a:rPr>
            <a:t>- Feuille "Répartition"</a:t>
          </a:r>
        </a:p>
        <a:p>
          <a:pPr algn="l" rtl="0">
            <a:defRPr sz="1000"/>
          </a:pPr>
          <a:r>
            <a:rPr lang="fr-FR" sz="1200" b="0" i="0" u="none" strike="noStrike" baseline="0">
              <a:solidFill>
                <a:srgbClr val="000000"/>
              </a:solidFill>
              <a:latin typeface="Times New Roman" pitchFamily="18" charset="0"/>
              <a:cs typeface="Times New Roman" pitchFamily="18" charset="0"/>
            </a:rPr>
            <a:t>C'est la feuille la plus importante de l'outil. A partir des données de la DGH, elle permet de visualiser la répartition. Elle sert aussi à rappeler la structure : nombre de division, nombre d'élèves, etc.</a:t>
          </a:r>
        </a:p>
        <a:p>
          <a:pPr algn="l" rtl="0">
            <a:defRPr sz="1000"/>
          </a:pPr>
          <a:r>
            <a:rPr lang="fr-FR" sz="1200" b="1" i="0" u="none" strike="noStrike" baseline="0">
              <a:solidFill>
                <a:srgbClr val="000000"/>
              </a:solidFill>
              <a:latin typeface="Times New Roman" pitchFamily="18" charset="0"/>
              <a:cs typeface="Times New Roman" pitchFamily="18" charset="0"/>
            </a:rPr>
            <a:t>- Feuille "Horaires &amp; Groupes"</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répartir par niveau et par discipline les quotités horaires en fonction de la structure et des priorités de l'établissement.</a:t>
          </a:r>
        </a:p>
        <a:p>
          <a:pPr algn="l" rtl="0">
            <a:defRPr sz="1000"/>
          </a:pPr>
          <a:r>
            <a:rPr lang="fr-FR" sz="1200" b="1" i="0" u="none" strike="noStrike" baseline="0">
              <a:solidFill>
                <a:srgbClr val="000000"/>
              </a:solidFill>
              <a:latin typeface="Times New Roman" pitchFamily="18" charset="0"/>
              <a:cs typeface="Times New Roman" pitchFamily="18" charset="0"/>
            </a:rPr>
            <a:t>- Feuille "TRMD"</a:t>
          </a:r>
        </a:p>
        <a:p>
          <a:pPr algn="l" rtl="0">
            <a:defRPr sz="1000"/>
          </a:pPr>
          <a:r>
            <a:rPr lang="fr-FR" sz="1200" b="0" i="0" u="none" strike="noStrike" baseline="0">
              <a:solidFill>
                <a:srgbClr val="000000"/>
              </a:solidFill>
              <a:latin typeface="Times New Roman" pitchFamily="18" charset="0"/>
              <a:cs typeface="Times New Roman" pitchFamily="18" charset="0"/>
            </a:rPr>
            <a:t>Elle sert à afficher par discipline le service des enseignants. la transformation du reliquat d'HSA en HSE et sa répartition sont détaillés en fin de feuille. Ce Tableau Récapitulatif des Moyens par Discipline est la partie de l'outil nécessaire pour les discussions avec le Rectorat ou la DSDEN.</a:t>
          </a:r>
        </a:p>
        <a:p>
          <a:pPr algn="l" rtl="0">
            <a:defRPr sz="1000"/>
          </a:pPr>
          <a:r>
            <a:rPr lang="fr-FR" sz="1200" b="1" i="0" u="none" strike="noStrike" baseline="0">
              <a:solidFill>
                <a:srgbClr val="000000"/>
              </a:solidFill>
              <a:latin typeface="Times New Roman" pitchFamily="18" charset="0"/>
              <a:cs typeface="Times New Roman" pitchFamily="18" charset="0"/>
            </a:rPr>
            <a:t>- Feuille "Lettres"</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de Lettres (Classiques et Modernes),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"Allemand"</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d'Allemand,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"Anglais"</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d'Anglais,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"Espagnol"</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d'Espagnol,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"H-G"</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d'Histoire-Géographie,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"Maths"</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de Mathématiques,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"Techno"</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de Technologie,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"Phys"</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de Physique-Chimie,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"E. Mus"</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d'Education Musicale,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"A. Plast"</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d'Arts Plastiques,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"EPS"</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d'Education Physique &amp; Sportive,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"Serv 6°"</a:t>
          </a:r>
        </a:p>
        <a:p>
          <a:pPr algn="l" rtl="0">
            <a:defRPr sz="1000"/>
          </a:pPr>
          <a:r>
            <a:rPr lang="fr-FR" sz="1200" b="0" i="0" u="none" strike="noStrike" baseline="0">
              <a:solidFill>
                <a:srgbClr val="000000"/>
              </a:solidFill>
              <a:latin typeface="Times New Roman" pitchFamily="18" charset="0"/>
              <a:cs typeface="Times New Roman" pitchFamily="18" charset="0"/>
            </a:rPr>
            <a:t>Cette feuille sert à la répartition du service des enseignants par classe pour le niveau 6</a:t>
          </a:r>
          <a:r>
            <a:rPr lang="fr-FR" sz="1200" b="0" i="0" u="none" strike="noStrike" baseline="30000">
              <a:solidFill>
                <a:srgbClr val="000000"/>
              </a:solidFill>
              <a:latin typeface="Times New Roman" pitchFamily="18" charset="0"/>
              <a:cs typeface="Times New Roman" pitchFamily="18" charset="0"/>
            </a:rPr>
            <a:t>ème</a:t>
          </a:r>
          <a:r>
            <a:rPr lang="fr-FR" sz="1200" b="0" i="0" u="none" strike="noStrike" baseline="0">
              <a:solidFill>
                <a:srgbClr val="000000"/>
              </a:solidFill>
              <a:latin typeface="Times New Roman" pitchFamily="18" charset="0"/>
              <a:cs typeface="Times New Roman" pitchFamily="18" charset="0"/>
            </a:rPr>
            <a:t> et à mentionner le nom du professeur Principal pour les différentes divisions.</a:t>
          </a:r>
        </a:p>
        <a:p>
          <a:pPr algn="l" rtl="0">
            <a:defRPr sz="1000"/>
          </a:pPr>
          <a:r>
            <a:rPr lang="fr-FR" sz="1200" b="1" i="0" u="none" strike="noStrike" baseline="0">
              <a:solidFill>
                <a:srgbClr val="000000"/>
              </a:solidFill>
              <a:latin typeface="Times New Roman" pitchFamily="18" charset="0"/>
              <a:cs typeface="Times New Roman" pitchFamily="18" charset="0"/>
            </a:rPr>
            <a:t>- Feuille "Serv 5°"</a:t>
          </a:r>
        </a:p>
        <a:p>
          <a:pPr algn="l" rtl="0">
            <a:defRPr sz="1000"/>
          </a:pPr>
          <a:r>
            <a:rPr lang="fr-FR" sz="1200" b="0" i="0" u="none" strike="noStrike" baseline="0">
              <a:solidFill>
                <a:srgbClr val="000000"/>
              </a:solidFill>
              <a:latin typeface="Times New Roman" pitchFamily="18" charset="0"/>
              <a:cs typeface="Times New Roman" pitchFamily="18" charset="0"/>
            </a:rPr>
            <a:t>Cette feuille sert à la répartition du service des enseignants par classe pour le niveau 5ème et à mentionner le nom du professeur Principal pour les différentes divisions.</a:t>
          </a:r>
        </a:p>
        <a:p>
          <a:pPr algn="l" rtl="0">
            <a:defRPr sz="1000"/>
          </a:pPr>
          <a:r>
            <a:rPr lang="fr-FR" sz="1200" b="1" i="0" u="none" strike="noStrike" baseline="0">
              <a:solidFill>
                <a:srgbClr val="000000"/>
              </a:solidFill>
              <a:latin typeface="Times New Roman" pitchFamily="18" charset="0"/>
              <a:cs typeface="Times New Roman" pitchFamily="18" charset="0"/>
            </a:rPr>
            <a:t>- Feuille "Serv 4°"</a:t>
          </a:r>
        </a:p>
        <a:p>
          <a:pPr algn="l" rtl="0">
            <a:defRPr sz="1000"/>
          </a:pPr>
          <a:r>
            <a:rPr lang="fr-FR" sz="1200" b="0" i="0" u="none" strike="noStrike" baseline="0">
              <a:solidFill>
                <a:srgbClr val="000000"/>
              </a:solidFill>
              <a:latin typeface="Times New Roman" pitchFamily="18" charset="0"/>
              <a:cs typeface="Times New Roman" pitchFamily="18" charset="0"/>
            </a:rPr>
            <a:t>Cette feuille sert à la répartition du service des enseignants par classe pour le niveau 4ème et à mentionner le nom du professeur Principal pour les différentes divisions.</a:t>
          </a:r>
        </a:p>
        <a:p>
          <a:pPr algn="l" rtl="0">
            <a:defRPr sz="1000"/>
          </a:pPr>
          <a:r>
            <a:rPr lang="fr-FR" sz="1200" b="1" i="0" u="none" strike="noStrike" baseline="0">
              <a:solidFill>
                <a:srgbClr val="000000"/>
              </a:solidFill>
              <a:latin typeface="Times New Roman" pitchFamily="18" charset="0"/>
              <a:cs typeface="Times New Roman" pitchFamily="18" charset="0"/>
            </a:rPr>
            <a:t>- Feuille "Serv 3°"</a:t>
          </a:r>
        </a:p>
        <a:p>
          <a:pPr algn="l" rtl="0">
            <a:defRPr sz="1000"/>
          </a:pPr>
          <a:r>
            <a:rPr lang="fr-FR" sz="1200" b="0" i="0" u="none" strike="noStrike" baseline="0">
              <a:solidFill>
                <a:srgbClr val="000000"/>
              </a:solidFill>
              <a:latin typeface="Times New Roman" pitchFamily="18" charset="0"/>
              <a:cs typeface="Times New Roman" pitchFamily="18" charset="0"/>
            </a:rPr>
            <a:t>Cette feuille sert à la répartition du service des enseignants par classe pour le niveau 3ème et à mentionner le nom du professeur Principal pour les différentes divisions.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82"/>
  <sheetViews>
    <sheetView tabSelected="1" workbookViewId="0"/>
  </sheetViews>
  <sheetFormatPr baseColWidth="10" defaultRowHeight="15.75"/>
  <cols>
    <col min="1" max="3" width="11.42578125" style="19"/>
    <col min="4" max="4" width="3.140625" style="19" customWidth="1"/>
    <col min="5" max="16384" width="11.42578125" style="19"/>
  </cols>
  <sheetData>
    <row r="1" spans="1:10">
      <c r="A1" s="375" t="s">
        <v>200</v>
      </c>
      <c r="B1" s="376"/>
      <c r="C1" s="376"/>
      <c r="D1" s="376"/>
      <c r="E1" s="376"/>
      <c r="F1" s="376"/>
      <c r="G1" s="376"/>
      <c r="H1" s="376"/>
      <c r="I1" s="376"/>
      <c r="J1" s="377"/>
    </row>
    <row r="2" spans="1:10">
      <c r="A2" s="377"/>
      <c r="B2" s="377"/>
      <c r="C2" s="377"/>
      <c r="D2" s="377"/>
      <c r="E2" s="377"/>
      <c r="F2" s="377"/>
      <c r="G2" s="377"/>
      <c r="H2" s="377"/>
      <c r="I2" s="377"/>
      <c r="J2" s="377"/>
    </row>
    <row r="3" spans="1:10">
      <c r="A3" s="378" t="s">
        <v>198</v>
      </c>
      <c r="B3" s="379"/>
      <c r="C3" s="380"/>
      <c r="D3" s="377"/>
      <c r="E3" s="377"/>
      <c r="F3" s="377"/>
      <c r="G3" s="377"/>
      <c r="H3" s="377"/>
      <c r="I3" s="377"/>
      <c r="J3" s="377"/>
    </row>
    <row r="4" spans="1:10">
      <c r="A4" s="377"/>
      <c r="B4" s="377"/>
      <c r="C4" s="377"/>
      <c r="D4" s="377"/>
      <c r="E4" s="377"/>
      <c r="F4" s="377"/>
      <c r="G4" s="377"/>
      <c r="H4" s="377"/>
      <c r="I4" s="377"/>
      <c r="J4" s="377"/>
    </row>
    <row r="5" spans="1:10">
      <c r="A5" s="381" t="s">
        <v>199</v>
      </c>
      <c r="B5" s="382"/>
      <c r="C5" s="383"/>
      <c r="D5" s="377"/>
      <c r="E5" s="377"/>
      <c r="F5" s="377"/>
      <c r="G5" s="377"/>
      <c r="H5" s="377"/>
      <c r="I5" s="377"/>
      <c r="J5" s="377"/>
    </row>
    <row r="6" spans="1:10">
      <c r="A6" s="384"/>
      <c r="B6" s="385"/>
      <c r="C6" s="386"/>
      <c r="D6" s="377"/>
      <c r="E6" s="377"/>
      <c r="F6" s="377"/>
      <c r="G6" s="377"/>
      <c r="H6" s="377"/>
      <c r="I6" s="377"/>
      <c r="J6" s="377"/>
    </row>
    <row r="7" spans="1:10">
      <c r="A7" s="384"/>
      <c r="B7" s="385"/>
      <c r="C7" s="386"/>
      <c r="D7" s="377"/>
      <c r="E7" s="377"/>
      <c r="F7" s="377"/>
      <c r="G7" s="377"/>
      <c r="H7" s="377"/>
      <c r="I7" s="377"/>
      <c r="J7" s="377"/>
    </row>
    <row r="8" spans="1:10">
      <c r="A8" s="384"/>
      <c r="B8" s="385"/>
      <c r="C8" s="386"/>
      <c r="D8" s="377"/>
      <c r="E8" s="377"/>
      <c r="F8" s="377"/>
      <c r="G8" s="377"/>
      <c r="H8" s="377"/>
      <c r="I8" s="377"/>
      <c r="J8" s="377"/>
    </row>
    <row r="9" spans="1:10">
      <c r="A9" s="387"/>
      <c r="B9" s="388"/>
      <c r="C9" s="389"/>
      <c r="D9" s="377"/>
      <c r="E9" s="377"/>
      <c r="F9" s="377"/>
      <c r="G9" s="377"/>
      <c r="H9" s="377"/>
      <c r="I9" s="377"/>
      <c r="J9" s="377"/>
    </row>
    <row r="10" spans="1:10">
      <c r="A10" s="377"/>
      <c r="B10" s="377"/>
      <c r="C10" s="377"/>
      <c r="D10" s="377"/>
      <c r="E10" s="377"/>
      <c r="F10" s="377"/>
      <c r="G10" s="377"/>
      <c r="H10" s="377"/>
      <c r="I10" s="377"/>
      <c r="J10" s="377"/>
    </row>
    <row r="11" spans="1:10">
      <c r="A11" s="377"/>
      <c r="B11" s="377"/>
      <c r="C11" s="377"/>
      <c r="D11" s="377"/>
      <c r="E11" s="377"/>
      <c r="F11" s="377"/>
      <c r="G11" s="377"/>
      <c r="H11" s="377"/>
      <c r="I11" s="377"/>
      <c r="J11" s="377"/>
    </row>
    <row r="12" spans="1:10">
      <c r="A12" s="377"/>
      <c r="B12" s="377"/>
      <c r="C12" s="377"/>
      <c r="D12" s="377"/>
      <c r="E12" s="377"/>
      <c r="F12" s="377"/>
      <c r="G12" s="377"/>
      <c r="H12" s="377"/>
      <c r="I12" s="377"/>
      <c r="J12" s="377"/>
    </row>
    <row r="13" spans="1:10">
      <c r="A13" s="377"/>
      <c r="B13" s="377"/>
      <c r="C13" s="377"/>
      <c r="D13" s="377"/>
      <c r="E13" s="377"/>
      <c r="F13" s="377"/>
      <c r="G13" s="377"/>
      <c r="H13" s="377"/>
      <c r="I13" s="377"/>
      <c r="J13" s="377"/>
    </row>
    <row r="14" spans="1:10">
      <c r="A14" s="377"/>
      <c r="B14" s="377"/>
      <c r="C14" s="377"/>
      <c r="D14" s="377"/>
      <c r="E14" s="377"/>
      <c r="F14" s="377"/>
      <c r="G14" s="377"/>
      <c r="H14" s="377"/>
      <c r="I14" s="377"/>
      <c r="J14" s="377"/>
    </row>
    <row r="15" spans="1:10">
      <c r="A15" s="377"/>
      <c r="B15" s="377"/>
      <c r="C15" s="377"/>
      <c r="D15" s="377"/>
      <c r="E15" s="377"/>
      <c r="F15" s="377"/>
      <c r="G15" s="377"/>
      <c r="H15" s="377"/>
      <c r="I15" s="377"/>
      <c r="J15" s="377"/>
    </row>
    <row r="16" spans="1:10">
      <c r="A16" s="377"/>
      <c r="B16" s="377"/>
      <c r="C16" s="377"/>
      <c r="D16" s="377"/>
      <c r="E16" s="377"/>
      <c r="F16" s="377"/>
      <c r="G16" s="377"/>
      <c r="H16" s="377"/>
      <c r="I16" s="377"/>
      <c r="J16" s="377"/>
    </row>
    <row r="17" spans="1:10">
      <c r="A17" s="377"/>
      <c r="B17" s="377"/>
      <c r="C17" s="377"/>
      <c r="D17" s="377"/>
      <c r="E17" s="377"/>
      <c r="F17" s="377"/>
      <c r="G17" s="377"/>
      <c r="H17" s="377"/>
      <c r="I17" s="377"/>
      <c r="J17" s="377"/>
    </row>
    <row r="18" spans="1:10">
      <c r="A18" s="377"/>
      <c r="B18" s="377"/>
      <c r="C18" s="377"/>
      <c r="D18" s="377"/>
      <c r="E18" s="377"/>
      <c r="F18" s="377"/>
      <c r="G18" s="377"/>
      <c r="H18" s="377"/>
      <c r="I18" s="377"/>
      <c r="J18" s="377"/>
    </row>
    <row r="19" spans="1:10">
      <c r="A19" s="377"/>
      <c r="B19" s="377"/>
      <c r="C19" s="377"/>
      <c r="D19" s="377"/>
      <c r="E19" s="377"/>
      <c r="F19" s="377"/>
      <c r="G19" s="377"/>
      <c r="H19" s="377"/>
      <c r="I19" s="377"/>
      <c r="J19" s="377"/>
    </row>
    <row r="20" spans="1:10">
      <c r="A20" s="377"/>
      <c r="B20" s="377"/>
      <c r="C20" s="377"/>
      <c r="D20" s="377"/>
      <c r="E20" s="377"/>
      <c r="F20" s="377"/>
      <c r="G20" s="377"/>
      <c r="H20" s="377"/>
      <c r="I20" s="377"/>
      <c r="J20" s="377"/>
    </row>
    <row r="21" spans="1:10">
      <c r="A21" s="377"/>
      <c r="B21" s="377"/>
      <c r="C21" s="377"/>
      <c r="D21" s="377"/>
      <c r="E21" s="377"/>
      <c r="F21" s="377"/>
      <c r="G21" s="377"/>
      <c r="H21" s="377"/>
      <c r="I21" s="377"/>
      <c r="J21" s="377"/>
    </row>
    <row r="22" spans="1:10">
      <c r="A22" s="377"/>
      <c r="B22" s="377"/>
      <c r="C22" s="377"/>
      <c r="D22" s="377"/>
      <c r="E22" s="377"/>
      <c r="F22" s="377"/>
      <c r="G22" s="377"/>
      <c r="H22" s="377"/>
      <c r="I22" s="377"/>
      <c r="J22" s="377"/>
    </row>
    <row r="23" spans="1:10">
      <c r="A23" s="377"/>
      <c r="B23" s="377"/>
      <c r="C23" s="377"/>
      <c r="D23" s="377"/>
      <c r="E23" s="377"/>
      <c r="F23" s="377"/>
      <c r="G23" s="377"/>
      <c r="H23" s="377"/>
      <c r="I23" s="377"/>
      <c r="J23" s="377"/>
    </row>
    <row r="24" spans="1:10">
      <c r="A24" s="377"/>
      <c r="B24" s="377"/>
      <c r="C24" s="377"/>
      <c r="D24" s="377"/>
      <c r="E24" s="377"/>
      <c r="F24" s="377"/>
      <c r="G24" s="377"/>
      <c r="H24" s="377"/>
      <c r="I24" s="377"/>
      <c r="J24" s="377"/>
    </row>
    <row r="25" spans="1:10">
      <c r="A25" s="377"/>
      <c r="B25" s="377"/>
      <c r="C25" s="377"/>
      <c r="D25" s="377"/>
      <c r="E25" s="377"/>
      <c r="F25" s="377"/>
      <c r="G25" s="377"/>
      <c r="H25" s="377"/>
      <c r="I25" s="377"/>
      <c r="J25" s="377"/>
    </row>
    <row r="26" spans="1:10">
      <c r="A26" s="377"/>
      <c r="B26" s="377"/>
      <c r="C26" s="377"/>
      <c r="D26" s="377"/>
      <c r="E26" s="377"/>
      <c r="F26" s="377"/>
      <c r="G26" s="377"/>
      <c r="H26" s="377"/>
      <c r="I26" s="377"/>
      <c r="J26" s="377"/>
    </row>
    <row r="27" spans="1:10">
      <c r="A27" s="377"/>
      <c r="B27" s="377"/>
      <c r="C27" s="377"/>
      <c r="D27" s="377"/>
      <c r="E27" s="377"/>
      <c r="F27" s="377"/>
      <c r="G27" s="377"/>
      <c r="H27" s="377"/>
      <c r="I27" s="377"/>
      <c r="J27" s="377"/>
    </row>
    <row r="28" spans="1:10">
      <c r="A28" s="377"/>
      <c r="B28" s="377"/>
      <c r="C28" s="377"/>
      <c r="D28" s="377"/>
      <c r="E28" s="377"/>
      <c r="F28" s="377"/>
      <c r="G28" s="377"/>
      <c r="H28" s="377"/>
      <c r="I28" s="377"/>
      <c r="J28" s="377"/>
    </row>
    <row r="29" spans="1:10">
      <c r="A29" s="377"/>
      <c r="B29" s="377"/>
      <c r="C29" s="377"/>
      <c r="D29" s="377"/>
      <c r="E29" s="377"/>
      <c r="F29" s="377"/>
      <c r="G29" s="377"/>
      <c r="H29" s="377"/>
      <c r="I29" s="377"/>
      <c r="J29" s="377"/>
    </row>
    <row r="30" spans="1:10">
      <c r="A30" s="377"/>
      <c r="B30" s="377"/>
      <c r="C30" s="377"/>
      <c r="D30" s="377"/>
      <c r="E30" s="377"/>
      <c r="F30" s="377"/>
      <c r="G30" s="377"/>
      <c r="H30" s="377"/>
      <c r="I30" s="377"/>
      <c r="J30" s="377"/>
    </row>
    <row r="31" spans="1:10">
      <c r="A31" s="377"/>
      <c r="B31" s="377"/>
      <c r="C31" s="377"/>
      <c r="D31" s="377"/>
      <c r="E31" s="377"/>
      <c r="F31" s="377"/>
      <c r="G31" s="377"/>
      <c r="H31" s="377"/>
      <c r="I31" s="377"/>
      <c r="J31" s="377"/>
    </row>
    <row r="32" spans="1:10">
      <c r="A32" s="377"/>
      <c r="B32" s="377"/>
      <c r="C32" s="377"/>
      <c r="D32" s="377"/>
      <c r="E32" s="377"/>
      <c r="F32" s="377"/>
      <c r="G32" s="377"/>
      <c r="H32" s="377"/>
      <c r="I32" s="377"/>
      <c r="J32" s="377"/>
    </row>
    <row r="33" spans="1:10">
      <c r="A33" s="377"/>
      <c r="B33" s="377"/>
      <c r="C33" s="377"/>
      <c r="D33" s="377"/>
      <c r="E33" s="377"/>
      <c r="F33" s="377"/>
      <c r="G33" s="377"/>
      <c r="H33" s="377"/>
      <c r="I33" s="377"/>
      <c r="J33" s="377"/>
    </row>
    <row r="34" spans="1:10">
      <c r="A34" s="377"/>
      <c r="B34" s="377"/>
      <c r="C34" s="377"/>
      <c r="D34" s="377"/>
      <c r="E34" s="377"/>
      <c r="F34" s="377"/>
      <c r="G34" s="377"/>
      <c r="H34" s="377"/>
      <c r="I34" s="377"/>
      <c r="J34" s="377"/>
    </row>
    <row r="35" spans="1:10">
      <c r="A35" s="377"/>
      <c r="B35" s="377"/>
      <c r="C35" s="377"/>
      <c r="D35" s="377"/>
      <c r="E35" s="377"/>
      <c r="F35" s="377"/>
      <c r="G35" s="377"/>
      <c r="H35" s="377"/>
      <c r="I35" s="377"/>
      <c r="J35" s="377"/>
    </row>
    <row r="36" spans="1:10">
      <c r="A36" s="377"/>
      <c r="B36" s="377"/>
      <c r="C36" s="377"/>
      <c r="D36" s="377"/>
      <c r="E36" s="377"/>
      <c r="F36" s="377"/>
      <c r="G36" s="377"/>
      <c r="H36" s="377"/>
      <c r="I36" s="377"/>
      <c r="J36" s="377"/>
    </row>
    <row r="37" spans="1:10">
      <c r="A37" s="377"/>
      <c r="B37" s="377"/>
      <c r="C37" s="377"/>
      <c r="D37" s="377"/>
      <c r="E37" s="377"/>
      <c r="F37" s="377"/>
      <c r="G37" s="377"/>
      <c r="H37" s="377"/>
      <c r="I37" s="377"/>
      <c r="J37" s="377"/>
    </row>
    <row r="38" spans="1:10">
      <c r="A38" s="377"/>
      <c r="B38" s="377"/>
      <c r="C38" s="377"/>
      <c r="D38" s="377"/>
      <c r="E38" s="377"/>
      <c r="F38" s="377"/>
      <c r="G38" s="377"/>
      <c r="H38" s="377"/>
      <c r="I38" s="377"/>
      <c r="J38" s="377"/>
    </row>
    <row r="39" spans="1:10">
      <c r="A39" s="377"/>
      <c r="B39" s="377"/>
      <c r="C39" s="377"/>
      <c r="D39" s="377"/>
      <c r="E39" s="377"/>
      <c r="F39" s="377"/>
      <c r="G39" s="377"/>
      <c r="H39" s="377"/>
      <c r="I39" s="377"/>
      <c r="J39" s="377"/>
    </row>
    <row r="40" spans="1:10">
      <c r="A40" s="377"/>
      <c r="B40" s="377"/>
      <c r="C40" s="377"/>
      <c r="D40" s="377"/>
      <c r="E40" s="377"/>
      <c r="F40" s="377"/>
      <c r="G40" s="377"/>
      <c r="H40" s="377"/>
      <c r="I40" s="377"/>
      <c r="J40" s="377"/>
    </row>
    <row r="41" spans="1:10">
      <c r="A41" s="377"/>
      <c r="B41" s="377"/>
      <c r="C41" s="377"/>
      <c r="D41" s="377"/>
      <c r="E41" s="377"/>
      <c r="F41" s="377"/>
      <c r="G41" s="377"/>
      <c r="H41" s="377"/>
      <c r="I41" s="377"/>
      <c r="J41" s="377"/>
    </row>
    <row r="42" spans="1:10">
      <c r="A42" s="377"/>
      <c r="B42" s="377"/>
      <c r="C42" s="377"/>
      <c r="D42" s="377"/>
      <c r="E42" s="377"/>
      <c r="F42" s="377"/>
      <c r="G42" s="377"/>
      <c r="H42" s="377"/>
      <c r="I42" s="377"/>
      <c r="J42" s="377"/>
    </row>
    <row r="43" spans="1:10">
      <c r="A43" s="377"/>
      <c r="B43" s="377"/>
      <c r="C43" s="377"/>
      <c r="D43" s="377"/>
      <c r="E43" s="377"/>
      <c r="F43" s="377"/>
      <c r="G43" s="377"/>
      <c r="H43" s="377"/>
      <c r="I43" s="377"/>
      <c r="J43" s="377"/>
    </row>
    <row r="44" spans="1:10">
      <c r="A44" s="377"/>
      <c r="B44" s="377"/>
      <c r="C44" s="377"/>
      <c r="D44" s="377"/>
      <c r="E44" s="377"/>
      <c r="F44" s="377"/>
      <c r="G44" s="377"/>
      <c r="H44" s="377"/>
      <c r="I44" s="377"/>
      <c r="J44" s="377"/>
    </row>
    <row r="45" spans="1:10">
      <c r="A45" s="377"/>
      <c r="B45" s="377"/>
      <c r="C45" s="377"/>
      <c r="D45" s="377"/>
      <c r="E45" s="377"/>
      <c r="F45" s="377"/>
      <c r="G45" s="377"/>
      <c r="H45" s="377"/>
      <c r="I45" s="377"/>
      <c r="J45" s="377"/>
    </row>
    <row r="46" spans="1:10">
      <c r="A46" s="377"/>
      <c r="B46" s="377"/>
      <c r="C46" s="377"/>
      <c r="D46" s="377"/>
      <c r="E46" s="377"/>
      <c r="F46" s="377"/>
      <c r="G46" s="377"/>
      <c r="H46" s="377"/>
      <c r="I46" s="377"/>
      <c r="J46" s="377"/>
    </row>
    <row r="47" spans="1:10">
      <c r="A47" s="377"/>
      <c r="B47" s="377"/>
      <c r="C47" s="377"/>
      <c r="D47" s="377"/>
      <c r="E47" s="377"/>
      <c r="F47" s="377"/>
      <c r="G47" s="377"/>
      <c r="H47" s="377"/>
      <c r="I47" s="377"/>
      <c r="J47" s="377"/>
    </row>
    <row r="48" spans="1:10">
      <c r="A48" s="377"/>
      <c r="B48" s="377"/>
      <c r="C48" s="377"/>
      <c r="D48" s="377"/>
      <c r="E48" s="377"/>
      <c r="F48" s="377"/>
      <c r="G48" s="377"/>
      <c r="H48" s="377"/>
      <c r="I48" s="377"/>
      <c r="J48" s="377"/>
    </row>
    <row r="49" spans="1:10">
      <c r="A49" s="377"/>
      <c r="B49" s="377"/>
      <c r="C49" s="377"/>
      <c r="D49" s="377"/>
      <c r="E49" s="377"/>
      <c r="F49" s="377"/>
      <c r="G49" s="377"/>
      <c r="H49" s="377"/>
      <c r="I49" s="377"/>
      <c r="J49" s="377"/>
    </row>
    <row r="50" spans="1:10">
      <c r="A50" s="377"/>
      <c r="B50" s="377"/>
      <c r="C50" s="377"/>
      <c r="D50" s="377"/>
      <c r="E50" s="377"/>
      <c r="F50" s="377"/>
      <c r="G50" s="377"/>
      <c r="H50" s="377"/>
      <c r="I50" s="377"/>
      <c r="J50" s="377"/>
    </row>
    <row r="51" spans="1:10">
      <c r="A51" s="377"/>
      <c r="B51" s="377"/>
      <c r="C51" s="377"/>
      <c r="D51" s="377"/>
      <c r="E51" s="377"/>
      <c r="F51" s="377"/>
      <c r="G51" s="377"/>
      <c r="H51" s="377"/>
      <c r="I51" s="377"/>
      <c r="J51" s="377"/>
    </row>
    <row r="52" spans="1:10">
      <c r="A52" s="377"/>
      <c r="B52" s="377"/>
      <c r="C52" s="377"/>
      <c r="D52" s="377"/>
      <c r="E52" s="377"/>
      <c r="F52" s="377"/>
      <c r="G52" s="377"/>
      <c r="H52" s="377"/>
      <c r="I52" s="377"/>
      <c r="J52" s="377"/>
    </row>
    <row r="53" spans="1:10">
      <c r="A53" s="377"/>
      <c r="B53" s="377"/>
      <c r="C53" s="377"/>
      <c r="D53" s="377"/>
      <c r="E53" s="377"/>
      <c r="F53" s="377"/>
      <c r="G53" s="377"/>
      <c r="H53" s="377"/>
      <c r="I53" s="377"/>
      <c r="J53" s="377"/>
    </row>
    <row r="54" spans="1:10">
      <c r="A54" s="377"/>
      <c r="B54" s="377"/>
      <c r="C54" s="377"/>
      <c r="D54" s="377"/>
      <c r="E54" s="377"/>
      <c r="F54" s="377"/>
      <c r="G54" s="377"/>
      <c r="H54" s="377"/>
      <c r="I54" s="377"/>
      <c r="J54" s="377"/>
    </row>
    <row r="55" spans="1:10">
      <c r="A55" s="377"/>
      <c r="B55" s="377"/>
      <c r="C55" s="377"/>
      <c r="D55" s="377"/>
      <c r="E55" s="377"/>
      <c r="F55" s="377"/>
      <c r="G55" s="377"/>
      <c r="H55" s="377"/>
      <c r="I55" s="377"/>
      <c r="J55" s="377"/>
    </row>
    <row r="56" spans="1:10">
      <c r="A56" s="377"/>
      <c r="B56" s="377"/>
      <c r="C56" s="377"/>
      <c r="D56" s="377"/>
      <c r="E56" s="377"/>
      <c r="F56" s="377"/>
      <c r="G56" s="377"/>
      <c r="H56" s="377"/>
      <c r="I56" s="377"/>
      <c r="J56" s="377"/>
    </row>
    <row r="57" spans="1:10">
      <c r="A57" s="377"/>
      <c r="B57" s="377"/>
      <c r="C57" s="377"/>
      <c r="D57" s="377"/>
      <c r="E57" s="377"/>
      <c r="F57" s="377"/>
      <c r="G57" s="377"/>
      <c r="H57" s="377"/>
      <c r="I57" s="377"/>
      <c r="J57" s="377"/>
    </row>
    <row r="58" spans="1:10">
      <c r="A58" s="377"/>
      <c r="B58" s="377"/>
      <c r="C58" s="377"/>
      <c r="D58" s="377"/>
      <c r="E58" s="377"/>
      <c r="F58" s="377"/>
      <c r="G58" s="377"/>
      <c r="H58" s="377"/>
      <c r="I58" s="377"/>
      <c r="J58" s="377"/>
    </row>
    <row r="59" spans="1:10">
      <c r="A59" s="377"/>
      <c r="B59" s="377"/>
      <c r="C59" s="377"/>
      <c r="D59" s="377"/>
      <c r="E59" s="377"/>
      <c r="F59" s="377"/>
      <c r="G59" s="377"/>
      <c r="H59" s="377"/>
      <c r="I59" s="377"/>
      <c r="J59" s="377"/>
    </row>
    <row r="60" spans="1:10">
      <c r="A60" s="377"/>
      <c r="B60" s="377"/>
      <c r="C60" s="377"/>
      <c r="D60" s="377"/>
      <c r="E60" s="377"/>
      <c r="F60" s="377"/>
      <c r="G60" s="377"/>
      <c r="H60" s="377"/>
      <c r="I60" s="377"/>
      <c r="J60" s="377"/>
    </row>
    <row r="61" spans="1:10">
      <c r="A61" s="377"/>
      <c r="B61" s="377"/>
      <c r="C61" s="377"/>
      <c r="D61" s="377"/>
      <c r="E61" s="377"/>
      <c r="F61" s="377"/>
      <c r="G61" s="377"/>
      <c r="H61" s="377"/>
      <c r="I61" s="377"/>
      <c r="J61" s="377"/>
    </row>
    <row r="62" spans="1:10">
      <c r="A62" s="377"/>
      <c r="B62" s="377"/>
      <c r="C62" s="377"/>
      <c r="D62" s="377"/>
      <c r="E62" s="377"/>
      <c r="F62" s="377"/>
      <c r="G62" s="377"/>
      <c r="H62" s="377"/>
      <c r="I62" s="377"/>
      <c r="J62" s="377"/>
    </row>
    <row r="63" spans="1:10">
      <c r="A63" s="377"/>
      <c r="B63" s="377"/>
      <c r="C63" s="377"/>
      <c r="D63" s="377"/>
      <c r="E63" s="377"/>
      <c r="F63" s="377"/>
      <c r="G63" s="377"/>
      <c r="H63" s="377"/>
      <c r="I63" s="377"/>
      <c r="J63" s="377"/>
    </row>
    <row r="64" spans="1:10">
      <c r="A64" s="377"/>
      <c r="B64" s="377"/>
      <c r="C64" s="377"/>
      <c r="D64" s="377"/>
      <c r="E64" s="377"/>
      <c r="F64" s="377"/>
      <c r="G64" s="377"/>
      <c r="H64" s="377"/>
      <c r="I64" s="377"/>
      <c r="J64" s="377"/>
    </row>
    <row r="65" spans="1:10">
      <c r="A65" s="377"/>
      <c r="B65" s="377"/>
      <c r="C65" s="377"/>
      <c r="D65" s="377"/>
      <c r="E65" s="377"/>
      <c r="F65" s="377"/>
      <c r="G65" s="377"/>
      <c r="H65" s="377"/>
      <c r="I65" s="377"/>
      <c r="J65" s="377"/>
    </row>
    <row r="66" spans="1:10">
      <c r="A66" s="377"/>
      <c r="B66" s="377"/>
      <c r="C66" s="377"/>
      <c r="D66" s="377"/>
      <c r="E66" s="377"/>
      <c r="F66" s="377"/>
      <c r="G66" s="377"/>
      <c r="H66" s="377"/>
      <c r="I66" s="377"/>
      <c r="J66" s="377"/>
    </row>
    <row r="67" spans="1:10">
      <c r="A67" s="377"/>
      <c r="B67" s="377"/>
      <c r="C67" s="377"/>
      <c r="D67" s="377"/>
      <c r="E67" s="377"/>
      <c r="F67" s="377"/>
      <c r="G67" s="377"/>
      <c r="H67" s="377"/>
      <c r="I67" s="377"/>
      <c r="J67" s="377"/>
    </row>
    <row r="68" spans="1:10">
      <c r="A68" s="377"/>
      <c r="B68" s="377"/>
      <c r="C68" s="377"/>
      <c r="D68" s="377"/>
      <c r="E68" s="377"/>
      <c r="F68" s="377"/>
      <c r="G68" s="377"/>
      <c r="H68" s="377"/>
      <c r="I68" s="377"/>
      <c r="J68" s="377"/>
    </row>
    <row r="69" spans="1:10">
      <c r="A69" s="377"/>
      <c r="B69" s="377"/>
      <c r="C69" s="377"/>
      <c r="D69" s="377"/>
      <c r="E69" s="377"/>
      <c r="F69" s="377"/>
      <c r="G69" s="377"/>
      <c r="H69" s="377"/>
      <c r="I69" s="377"/>
      <c r="J69" s="377"/>
    </row>
    <row r="70" spans="1:10">
      <c r="A70" s="377"/>
      <c r="B70" s="377"/>
      <c r="C70" s="377"/>
      <c r="D70" s="377"/>
      <c r="E70" s="377"/>
      <c r="F70" s="377"/>
      <c r="G70" s="377"/>
      <c r="H70" s="377"/>
      <c r="I70" s="377"/>
      <c r="J70" s="377"/>
    </row>
    <row r="71" spans="1:10">
      <c r="A71" s="377"/>
      <c r="B71" s="377"/>
      <c r="C71" s="377"/>
      <c r="D71" s="377"/>
      <c r="E71" s="377"/>
      <c r="F71" s="377"/>
      <c r="G71" s="377"/>
      <c r="H71" s="377"/>
      <c r="I71" s="377"/>
      <c r="J71" s="377"/>
    </row>
    <row r="72" spans="1:10">
      <c r="A72" s="377"/>
      <c r="B72" s="377"/>
      <c r="C72" s="377"/>
      <c r="D72" s="377"/>
      <c r="E72" s="377"/>
      <c r="F72" s="377"/>
      <c r="G72" s="377"/>
      <c r="H72" s="377"/>
      <c r="I72" s="377"/>
      <c r="J72" s="377"/>
    </row>
    <row r="73" spans="1:10">
      <c r="A73" s="377"/>
      <c r="B73" s="377"/>
      <c r="C73" s="377"/>
      <c r="D73" s="377"/>
      <c r="E73" s="377"/>
      <c r="F73" s="377"/>
      <c r="G73" s="377"/>
      <c r="H73" s="377"/>
      <c r="I73" s="377"/>
      <c r="J73" s="377"/>
    </row>
    <row r="74" spans="1:10">
      <c r="A74" s="377"/>
      <c r="B74" s="377"/>
      <c r="C74" s="377"/>
      <c r="D74" s="377"/>
      <c r="E74" s="377"/>
      <c r="F74" s="377"/>
      <c r="G74" s="377"/>
      <c r="H74" s="377"/>
      <c r="I74" s="377"/>
      <c r="J74" s="377"/>
    </row>
    <row r="75" spans="1:10">
      <c r="A75" s="377"/>
      <c r="B75" s="377"/>
      <c r="C75" s="377"/>
      <c r="D75" s="377"/>
      <c r="E75" s="377"/>
      <c r="F75" s="377"/>
      <c r="G75" s="377"/>
      <c r="H75" s="377"/>
      <c r="I75" s="377"/>
      <c r="J75" s="377"/>
    </row>
    <row r="76" spans="1:10">
      <c r="A76" s="377"/>
      <c r="B76" s="377"/>
      <c r="C76" s="377"/>
      <c r="D76" s="377"/>
      <c r="E76" s="377"/>
      <c r="F76" s="377"/>
      <c r="G76" s="377"/>
      <c r="H76" s="377"/>
      <c r="I76" s="377"/>
      <c r="J76" s="377"/>
    </row>
    <row r="77" spans="1:10">
      <c r="A77" s="377"/>
      <c r="B77" s="377"/>
      <c r="C77" s="377"/>
      <c r="D77" s="377"/>
      <c r="E77" s="377"/>
      <c r="F77" s="377"/>
      <c r="G77" s="377"/>
      <c r="H77" s="377"/>
      <c r="I77" s="377"/>
      <c r="J77" s="377"/>
    </row>
    <row r="78" spans="1:10">
      <c r="A78" s="377"/>
      <c r="B78" s="377"/>
      <c r="C78" s="377"/>
      <c r="D78" s="377"/>
      <c r="E78" s="377"/>
      <c r="F78" s="377"/>
      <c r="G78" s="377"/>
      <c r="H78" s="377"/>
      <c r="I78" s="377"/>
      <c r="J78" s="377"/>
    </row>
    <row r="79" spans="1:10">
      <c r="A79" s="377"/>
      <c r="B79" s="377"/>
      <c r="C79" s="377"/>
      <c r="D79" s="377"/>
      <c r="E79" s="377"/>
      <c r="F79" s="377"/>
      <c r="G79" s="377"/>
      <c r="H79" s="377"/>
      <c r="I79" s="377"/>
      <c r="J79" s="377"/>
    </row>
    <row r="80" spans="1:10">
      <c r="A80" s="377"/>
      <c r="B80" s="377"/>
      <c r="C80" s="377"/>
      <c r="D80" s="377"/>
      <c r="E80" s="377"/>
      <c r="F80" s="377"/>
      <c r="G80" s="377"/>
      <c r="H80" s="377"/>
      <c r="I80" s="377"/>
      <c r="J80" s="377"/>
    </row>
    <row r="81" spans="1:10">
      <c r="A81" s="377"/>
      <c r="B81" s="377"/>
      <c r="C81" s="377"/>
      <c r="D81" s="377"/>
      <c r="E81" s="377"/>
      <c r="F81" s="377"/>
      <c r="G81" s="377"/>
      <c r="H81" s="377"/>
      <c r="I81" s="377"/>
      <c r="J81" s="377"/>
    </row>
    <row r="82" spans="1:10">
      <c r="A82" s="377"/>
      <c r="B82" s="377"/>
      <c r="C82" s="377"/>
      <c r="D82" s="377"/>
      <c r="E82" s="377"/>
      <c r="F82" s="377"/>
      <c r="G82" s="377"/>
      <c r="H82" s="377"/>
      <c r="I82" s="377"/>
      <c r="J82" s="377"/>
    </row>
  </sheetData>
  <sheetProtection password="86AB" sheet="1" objects="1" scenarios="1"/>
  <mergeCells count="2">
    <mergeCell ref="A3:C3"/>
    <mergeCell ref="A5:C9"/>
  </mergeCells>
  <printOptions horizontalCentered="1"/>
  <pageMargins left="0.39370078740157483" right="0.39370078740157483" top="0.43307086614173229" bottom="1.0629921259842521" header="0.19685039370078741" footer="0.19685039370078741"/>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dimension ref="A1:K35"/>
  <sheetViews>
    <sheetView workbookViewId="0"/>
  </sheetViews>
  <sheetFormatPr baseColWidth="10" defaultRowHeight="15.75"/>
  <cols>
    <col min="1" max="1" width="14.7109375" style="19" bestFit="1" customWidth="1"/>
    <col min="2" max="2" width="8.42578125" style="20" bestFit="1" customWidth="1"/>
    <col min="3" max="3" width="9.85546875" style="20" bestFit="1" customWidth="1"/>
    <col min="4" max="4" width="8.85546875" style="20" bestFit="1" customWidth="1"/>
    <col min="5" max="5" width="7.7109375" style="20" bestFit="1" customWidth="1"/>
    <col min="6" max="6" width="13.28515625" style="20" bestFit="1" customWidth="1"/>
    <col min="7" max="7" width="7.7109375" style="20" bestFit="1" customWidth="1"/>
    <col min="8" max="8" width="11.42578125" style="20"/>
    <col min="9" max="9" width="7.7109375" style="20" bestFit="1" customWidth="1"/>
    <col min="10" max="16384" width="11.42578125" style="19"/>
  </cols>
  <sheetData>
    <row r="1" spans="1:10" ht="16.5" thickBot="1">
      <c r="A1" s="287" t="s">
        <v>163</v>
      </c>
      <c r="B1" s="29">
        <v>3</v>
      </c>
      <c r="C1" s="285"/>
      <c r="D1" s="416" t="s">
        <v>76</v>
      </c>
      <c r="E1" s="417"/>
      <c r="F1" s="417"/>
      <c r="G1" s="417"/>
      <c r="H1" s="418"/>
      <c r="I1" s="16"/>
      <c r="J1" s="21"/>
    </row>
    <row r="2" spans="1:10" ht="16.5" thickBot="1">
      <c r="A2" s="288" t="s">
        <v>164</v>
      </c>
      <c r="B2" s="283">
        <f>SUM(D4:H4)</f>
        <v>54</v>
      </c>
      <c r="C2" s="285"/>
      <c r="D2" s="30" t="s">
        <v>167</v>
      </c>
      <c r="E2" s="31" t="s">
        <v>168</v>
      </c>
      <c r="F2" s="31" t="s">
        <v>86</v>
      </c>
      <c r="G2" s="31"/>
      <c r="H2" s="32"/>
      <c r="I2" s="18"/>
      <c r="J2" s="21"/>
    </row>
    <row r="3" spans="1:10" ht="16.5" thickBot="1">
      <c r="A3" s="289" t="s">
        <v>169</v>
      </c>
      <c r="B3" s="284">
        <v>0</v>
      </c>
      <c r="C3" s="286" t="s">
        <v>62</v>
      </c>
      <c r="D3" s="33" t="s">
        <v>83</v>
      </c>
      <c r="E3" s="34" t="s">
        <v>83</v>
      </c>
      <c r="F3" s="34" t="s">
        <v>83</v>
      </c>
      <c r="G3" s="34"/>
      <c r="H3" s="35"/>
      <c r="I3" s="22"/>
      <c r="J3" s="21"/>
    </row>
    <row r="4" spans="1:10" ht="16.5" thickBot="1">
      <c r="A4" s="290" t="s">
        <v>63</v>
      </c>
      <c r="B4" s="291" t="s">
        <v>64</v>
      </c>
      <c r="C4" s="292" t="s">
        <v>65</v>
      </c>
      <c r="D4" s="36">
        <v>18</v>
      </c>
      <c r="E4" s="37">
        <v>18</v>
      </c>
      <c r="F4" s="37">
        <v>18</v>
      </c>
      <c r="G4" s="37">
        <v>0</v>
      </c>
      <c r="H4" s="38">
        <v>0</v>
      </c>
      <c r="I4" s="293" t="s">
        <v>66</v>
      </c>
    </row>
    <row r="5" spans="1:10">
      <c r="A5" s="423" t="s">
        <v>67</v>
      </c>
      <c r="B5" s="424"/>
      <c r="C5" s="424"/>
      <c r="D5" s="297">
        <f>SUM(D9:D14,D16:D21,D23:D28,D30:D35)</f>
        <v>0</v>
      </c>
      <c r="E5" s="297">
        <f>SUM(E9:E14,E16:E21,E23:E28,E30:E35)</f>
        <v>0</v>
      </c>
      <c r="F5" s="297">
        <f>SUM(F9:F14,F16:F21,F23:F28,F30:F35)</f>
        <v>0</v>
      </c>
      <c r="G5" s="297">
        <f>SUM(G9:G14,G16:G21,G23:G28,G30:G35)</f>
        <v>0</v>
      </c>
      <c r="H5" s="298">
        <f>SUM(H9:H14,H16:H21,H23:H28,H30:H35)</f>
        <v>0</v>
      </c>
      <c r="I5" s="299">
        <f>SUM(D5:H5)</f>
        <v>0</v>
      </c>
    </row>
    <row r="6" spans="1:10">
      <c r="A6" s="425" t="s">
        <v>68</v>
      </c>
      <c r="B6" s="426"/>
      <c r="C6" s="426"/>
      <c r="D6" s="300">
        <f>D5</f>
        <v>0</v>
      </c>
      <c r="E6" s="300">
        <f>E5</f>
        <v>0</v>
      </c>
      <c r="F6" s="300">
        <f>F5</f>
        <v>0</v>
      </c>
      <c r="G6" s="300">
        <f>G5</f>
        <v>0</v>
      </c>
      <c r="H6" s="301">
        <f>H5</f>
        <v>0</v>
      </c>
      <c r="I6" s="299">
        <f>SUM(D6:H6)</f>
        <v>0</v>
      </c>
    </row>
    <row r="7" spans="1:10" ht="16.5" thickBot="1">
      <c r="A7" s="427" t="s">
        <v>7</v>
      </c>
      <c r="B7" s="428"/>
      <c r="C7" s="429"/>
      <c r="D7" s="302">
        <f>D6-D4</f>
        <v>-18</v>
      </c>
      <c r="E7" s="302">
        <f>E6-E4</f>
        <v>-18</v>
      </c>
      <c r="F7" s="302">
        <f>F6-F4</f>
        <v>-18</v>
      </c>
      <c r="G7" s="302">
        <f>G6-G4</f>
        <v>0</v>
      </c>
      <c r="H7" s="303">
        <f>H6-H4</f>
        <v>0</v>
      </c>
      <c r="I7" s="304">
        <f>SUM(D7:H7)</f>
        <v>-54</v>
      </c>
    </row>
    <row r="8" spans="1:10">
      <c r="A8" s="433" t="s">
        <v>96</v>
      </c>
      <c r="B8" s="434"/>
      <c r="C8" s="305" t="s">
        <v>71</v>
      </c>
      <c r="D8" s="306"/>
      <c r="E8" s="307"/>
      <c r="F8" s="307"/>
      <c r="G8" s="307"/>
      <c r="H8" s="308"/>
      <c r="I8" s="22"/>
      <c r="J8" s="21"/>
    </row>
    <row r="9" spans="1:10">
      <c r="A9" s="368" t="s">
        <v>24</v>
      </c>
      <c r="B9" s="430">
        <f>'Horaires &amp; Groupes'!J10</f>
        <v>0</v>
      </c>
      <c r="C9" s="419">
        <f>B9-(SUM(D9:H14))</f>
        <v>0</v>
      </c>
      <c r="D9" s="39"/>
      <c r="E9" s="40"/>
      <c r="F9" s="40"/>
      <c r="G9" s="40"/>
      <c r="H9" s="41"/>
      <c r="I9" s="14"/>
      <c r="J9" s="21"/>
    </row>
    <row r="10" spans="1:10">
      <c r="A10" s="371" t="s">
        <v>104</v>
      </c>
      <c r="B10" s="431"/>
      <c r="C10" s="420"/>
      <c r="D10" s="39"/>
      <c r="E10" s="40"/>
      <c r="F10" s="40"/>
      <c r="G10" s="40"/>
      <c r="H10" s="41"/>
      <c r="I10" s="22"/>
      <c r="J10" s="21"/>
    </row>
    <row r="11" spans="1:10">
      <c r="A11" s="372" t="s">
        <v>103</v>
      </c>
      <c r="B11" s="431"/>
      <c r="C11" s="420"/>
      <c r="D11" s="39"/>
      <c r="E11" s="40"/>
      <c r="F11" s="40"/>
      <c r="G11" s="40"/>
      <c r="H11" s="41"/>
      <c r="I11" s="22"/>
      <c r="J11" s="21"/>
    </row>
    <row r="12" spans="1:10">
      <c r="A12" s="372" t="s">
        <v>77</v>
      </c>
      <c r="B12" s="431"/>
      <c r="C12" s="420"/>
      <c r="D12" s="39"/>
      <c r="E12" s="40"/>
      <c r="F12" s="40"/>
      <c r="G12" s="40"/>
      <c r="H12" s="41"/>
      <c r="I12" s="22"/>
      <c r="J12" s="21"/>
    </row>
    <row r="13" spans="1:10">
      <c r="A13" s="373"/>
      <c r="B13" s="431"/>
      <c r="C13" s="420"/>
      <c r="D13" s="39"/>
      <c r="E13" s="40"/>
      <c r="F13" s="40"/>
      <c r="G13" s="40"/>
      <c r="H13" s="41"/>
      <c r="I13" s="22"/>
      <c r="J13" s="21"/>
    </row>
    <row r="14" spans="1:10" ht="16.5" thickBot="1">
      <c r="A14" s="370"/>
      <c r="B14" s="432"/>
      <c r="C14" s="421"/>
      <c r="D14" s="42"/>
      <c r="E14" s="43"/>
      <c r="F14" s="43"/>
      <c r="G14" s="43"/>
      <c r="H14" s="44"/>
      <c r="I14" s="22"/>
      <c r="J14" s="21"/>
    </row>
    <row r="15" spans="1:10">
      <c r="A15" s="414" t="s">
        <v>97</v>
      </c>
      <c r="B15" s="415"/>
      <c r="C15" s="309" t="s">
        <v>71</v>
      </c>
      <c r="D15" s="310"/>
      <c r="E15" s="311"/>
      <c r="F15" s="311"/>
      <c r="G15" s="311"/>
      <c r="H15" s="312"/>
      <c r="I15" s="22"/>
      <c r="J15" s="21"/>
    </row>
    <row r="16" spans="1:10">
      <c r="A16" s="368" t="s">
        <v>24</v>
      </c>
      <c r="B16" s="430">
        <f>'Horaires &amp; Groupes'!J32</f>
        <v>0</v>
      </c>
      <c r="C16" s="419">
        <f>B16-(SUM(D16:H21))</f>
        <v>0</v>
      </c>
      <c r="D16" s="39"/>
      <c r="E16" s="40"/>
      <c r="F16" s="40"/>
      <c r="G16" s="40"/>
      <c r="H16" s="41"/>
      <c r="I16" s="14"/>
      <c r="J16" s="21"/>
    </row>
    <row r="17" spans="1:11">
      <c r="A17" s="371" t="s">
        <v>162</v>
      </c>
      <c r="B17" s="431"/>
      <c r="C17" s="420"/>
      <c r="D17" s="39"/>
      <c r="E17" s="40"/>
      <c r="F17" s="40"/>
      <c r="G17" s="40"/>
      <c r="H17" s="41"/>
      <c r="I17" s="22"/>
      <c r="J17" s="21"/>
    </row>
    <row r="18" spans="1:11">
      <c r="A18" s="372" t="s">
        <v>104</v>
      </c>
      <c r="B18" s="431"/>
      <c r="C18" s="420"/>
      <c r="D18" s="39"/>
      <c r="E18" s="40"/>
      <c r="F18" s="40"/>
      <c r="G18" s="40"/>
      <c r="H18" s="41"/>
      <c r="I18" s="22"/>
      <c r="J18" s="21"/>
    </row>
    <row r="19" spans="1:11">
      <c r="A19" s="372" t="s">
        <v>103</v>
      </c>
      <c r="B19" s="431"/>
      <c r="C19" s="420"/>
      <c r="D19" s="39"/>
      <c r="E19" s="40"/>
      <c r="F19" s="40"/>
      <c r="G19" s="40"/>
      <c r="H19" s="41"/>
      <c r="I19" s="22"/>
      <c r="J19" s="21"/>
    </row>
    <row r="20" spans="1:11">
      <c r="A20" s="373" t="s">
        <v>77</v>
      </c>
      <c r="B20" s="431"/>
      <c r="C20" s="420"/>
      <c r="D20" s="39"/>
      <c r="E20" s="40"/>
      <c r="F20" s="40"/>
      <c r="G20" s="40"/>
      <c r="H20" s="41"/>
      <c r="I20" s="22"/>
      <c r="J20" s="21"/>
    </row>
    <row r="21" spans="1:11" ht="16.5" thickBot="1">
      <c r="A21" s="370"/>
      <c r="B21" s="432"/>
      <c r="C21" s="421"/>
      <c r="D21" s="42"/>
      <c r="E21" s="43"/>
      <c r="F21" s="43"/>
      <c r="G21" s="43"/>
      <c r="H21" s="44"/>
      <c r="I21" s="22"/>
      <c r="J21" s="21"/>
    </row>
    <row r="22" spans="1:11">
      <c r="A22" s="414" t="s">
        <v>98</v>
      </c>
      <c r="B22" s="415"/>
      <c r="C22" s="309" t="s">
        <v>71</v>
      </c>
      <c r="D22" s="310"/>
      <c r="E22" s="311"/>
      <c r="F22" s="311"/>
      <c r="G22" s="311"/>
      <c r="H22" s="312"/>
      <c r="I22" s="22"/>
      <c r="J22" s="24"/>
    </row>
    <row r="23" spans="1:11">
      <c r="A23" s="368" t="s">
        <v>24</v>
      </c>
      <c r="B23" s="430">
        <f>'Horaires &amp; Groupes'!J54</f>
        <v>0</v>
      </c>
      <c r="C23" s="419">
        <f>B23-(SUM(D23:H28))</f>
        <v>0</v>
      </c>
      <c r="D23" s="39"/>
      <c r="E23" s="40"/>
      <c r="F23" s="40"/>
      <c r="G23" s="40"/>
      <c r="H23" s="41"/>
      <c r="I23" s="14"/>
      <c r="J23" s="21"/>
    </row>
    <row r="24" spans="1:11">
      <c r="A24" s="371" t="s">
        <v>162</v>
      </c>
      <c r="B24" s="431"/>
      <c r="C24" s="435"/>
      <c r="D24" s="39"/>
      <c r="E24" s="40"/>
      <c r="F24" s="40"/>
      <c r="G24" s="40"/>
      <c r="H24" s="41"/>
      <c r="I24" s="14"/>
      <c r="J24" s="21"/>
    </row>
    <row r="25" spans="1:11">
      <c r="A25" s="372" t="s">
        <v>104</v>
      </c>
      <c r="B25" s="431"/>
      <c r="C25" s="435"/>
      <c r="D25" s="39"/>
      <c r="E25" s="40"/>
      <c r="F25" s="40"/>
      <c r="G25" s="40"/>
      <c r="H25" s="41"/>
      <c r="I25" s="14"/>
      <c r="J25" s="21"/>
    </row>
    <row r="26" spans="1:11">
      <c r="A26" s="372" t="s">
        <v>103</v>
      </c>
      <c r="B26" s="431"/>
      <c r="C26" s="420"/>
      <c r="D26" s="39"/>
      <c r="E26" s="40"/>
      <c r="F26" s="40"/>
      <c r="G26" s="40"/>
      <c r="H26" s="41"/>
      <c r="I26" s="22"/>
      <c r="J26" s="21"/>
    </row>
    <row r="27" spans="1:11">
      <c r="A27" s="373" t="s">
        <v>77</v>
      </c>
      <c r="B27" s="431"/>
      <c r="C27" s="420"/>
      <c r="D27" s="39"/>
      <c r="E27" s="40"/>
      <c r="F27" s="40"/>
      <c r="G27" s="40"/>
      <c r="H27" s="41"/>
      <c r="I27" s="22"/>
      <c r="J27" s="21"/>
    </row>
    <row r="28" spans="1:11" ht="16.5" thickBot="1">
      <c r="A28" s="370"/>
      <c r="B28" s="432"/>
      <c r="C28" s="421"/>
      <c r="D28" s="42"/>
      <c r="E28" s="43"/>
      <c r="F28" s="43"/>
      <c r="G28" s="43"/>
      <c r="H28" s="44"/>
      <c r="I28" s="22"/>
      <c r="J28" s="21"/>
    </row>
    <row r="29" spans="1:11">
      <c r="A29" s="414" t="s">
        <v>99</v>
      </c>
      <c r="B29" s="415"/>
      <c r="C29" s="309" t="s">
        <v>71</v>
      </c>
      <c r="D29" s="310"/>
      <c r="E29" s="311"/>
      <c r="F29" s="311"/>
      <c r="G29" s="311"/>
      <c r="H29" s="312"/>
      <c r="I29" s="22"/>
      <c r="J29" s="17"/>
      <c r="K29" s="13"/>
    </row>
    <row r="30" spans="1:11">
      <c r="A30" s="368" t="s">
        <v>24</v>
      </c>
      <c r="B30" s="430">
        <f>'Horaires &amp; Groupes'!J76</f>
        <v>0</v>
      </c>
      <c r="C30" s="419">
        <f>B30-(SUM(D30:H35))</f>
        <v>0</v>
      </c>
      <c r="D30" s="39"/>
      <c r="E30" s="40"/>
      <c r="F30" s="40"/>
      <c r="G30" s="40"/>
      <c r="H30" s="41"/>
      <c r="I30" s="22"/>
      <c r="J30" s="21"/>
    </row>
    <row r="31" spans="1:11">
      <c r="A31" s="371" t="s">
        <v>162</v>
      </c>
      <c r="B31" s="431"/>
      <c r="C31" s="435"/>
      <c r="D31" s="59"/>
      <c r="E31" s="60"/>
      <c r="F31" s="60"/>
      <c r="G31" s="60"/>
      <c r="H31" s="61"/>
      <c r="I31" s="22"/>
      <c r="J31" s="21"/>
    </row>
    <row r="32" spans="1:11">
      <c r="A32" s="372" t="s">
        <v>104</v>
      </c>
      <c r="B32" s="431"/>
      <c r="C32" s="435"/>
      <c r="D32" s="59"/>
      <c r="E32" s="60"/>
      <c r="F32" s="60"/>
      <c r="G32" s="60"/>
      <c r="H32" s="61"/>
      <c r="I32" s="22"/>
      <c r="J32" s="21"/>
    </row>
    <row r="33" spans="1:10">
      <c r="A33" s="372" t="s">
        <v>103</v>
      </c>
      <c r="B33" s="431"/>
      <c r="C33" s="435"/>
      <c r="D33" s="59"/>
      <c r="E33" s="60"/>
      <c r="F33" s="60"/>
      <c r="G33" s="60"/>
      <c r="H33" s="61"/>
      <c r="I33" s="22"/>
      <c r="J33" s="21"/>
    </row>
    <row r="34" spans="1:10">
      <c r="A34" s="373" t="s">
        <v>77</v>
      </c>
      <c r="B34" s="431"/>
      <c r="C34" s="420"/>
      <c r="D34" s="59"/>
      <c r="E34" s="60"/>
      <c r="F34" s="60"/>
      <c r="G34" s="60"/>
      <c r="H34" s="61"/>
      <c r="I34" s="22"/>
      <c r="J34" s="21"/>
    </row>
    <row r="35" spans="1:10" ht="16.5" thickBot="1">
      <c r="A35" s="370"/>
      <c r="B35" s="432"/>
      <c r="C35" s="421"/>
      <c r="D35" s="42"/>
      <c r="E35" s="43"/>
      <c r="F35" s="43"/>
      <c r="G35" s="43"/>
      <c r="H35" s="44"/>
      <c r="I35" s="22"/>
      <c r="J35" s="21"/>
    </row>
  </sheetData>
  <sheetProtection password="86AB" sheet="1" objects="1" scenarios="1"/>
  <mergeCells count="16">
    <mergeCell ref="B30:B35"/>
    <mergeCell ref="C30:C35"/>
    <mergeCell ref="A22:B22"/>
    <mergeCell ref="A29:B29"/>
    <mergeCell ref="D1:H1"/>
    <mergeCell ref="A5:C5"/>
    <mergeCell ref="A6:C6"/>
    <mergeCell ref="A7:C7"/>
    <mergeCell ref="A8:B8"/>
    <mergeCell ref="B9:B14"/>
    <mergeCell ref="C9:C14"/>
    <mergeCell ref="B16:B21"/>
    <mergeCell ref="C16:C21"/>
    <mergeCell ref="B23:B28"/>
    <mergeCell ref="C23:C28"/>
    <mergeCell ref="A15:B15"/>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11.xml><?xml version="1.0" encoding="utf-8"?>
<worksheet xmlns="http://schemas.openxmlformats.org/spreadsheetml/2006/main" xmlns:r="http://schemas.openxmlformats.org/officeDocument/2006/relationships">
  <dimension ref="A1:L35"/>
  <sheetViews>
    <sheetView workbookViewId="0"/>
  </sheetViews>
  <sheetFormatPr baseColWidth="10" defaultRowHeight="15.75"/>
  <cols>
    <col min="1" max="1" width="14.7109375" style="19" bestFit="1" customWidth="1"/>
    <col min="2" max="2" width="8.42578125" style="20" bestFit="1" customWidth="1"/>
    <col min="3" max="3" width="9.85546875" style="20" bestFit="1" customWidth="1"/>
    <col min="4" max="4" width="8.42578125" style="20" bestFit="1" customWidth="1"/>
    <col min="5" max="5" width="9.42578125" style="20" bestFit="1" customWidth="1"/>
    <col min="6" max="6" width="10.42578125" style="20" bestFit="1" customWidth="1"/>
    <col min="7" max="7" width="7.7109375" style="20" bestFit="1" customWidth="1"/>
    <col min="8" max="8" width="8.140625" style="20" bestFit="1" customWidth="1"/>
    <col min="9" max="9" width="11.42578125" style="20"/>
    <col min="10" max="10" width="7.7109375" style="20" bestFit="1" customWidth="1"/>
    <col min="11" max="16384" width="11.42578125" style="19"/>
  </cols>
  <sheetData>
    <row r="1" spans="1:11" ht="16.5" thickBot="1">
      <c r="A1" s="287" t="s">
        <v>163</v>
      </c>
      <c r="B1" s="29">
        <v>3</v>
      </c>
      <c r="C1" s="285"/>
      <c r="D1" s="416" t="s">
        <v>78</v>
      </c>
      <c r="E1" s="417"/>
      <c r="F1" s="417"/>
      <c r="G1" s="417"/>
      <c r="H1" s="417"/>
      <c r="I1" s="418"/>
      <c r="J1" s="16"/>
      <c r="K1" s="21"/>
    </row>
    <row r="2" spans="1:11" ht="16.5" thickBot="1">
      <c r="A2" s="288" t="s">
        <v>164</v>
      </c>
      <c r="B2" s="283">
        <f>SUM(D4:I4)</f>
        <v>54</v>
      </c>
      <c r="C2" s="285"/>
      <c r="D2" s="30" t="s">
        <v>167</v>
      </c>
      <c r="E2" s="31" t="s">
        <v>168</v>
      </c>
      <c r="F2" s="31" t="s">
        <v>86</v>
      </c>
      <c r="G2" s="31"/>
      <c r="H2" s="31"/>
      <c r="I2" s="32"/>
      <c r="J2" s="18"/>
      <c r="K2" s="21"/>
    </row>
    <row r="3" spans="1:11" ht="16.5" thickBot="1">
      <c r="A3" s="289" t="s">
        <v>169</v>
      </c>
      <c r="B3" s="284">
        <v>0</v>
      </c>
      <c r="C3" s="286" t="s">
        <v>62</v>
      </c>
      <c r="D3" s="33" t="s">
        <v>83</v>
      </c>
      <c r="E3" s="34" t="s">
        <v>83</v>
      </c>
      <c r="F3" s="34" t="s">
        <v>83</v>
      </c>
      <c r="G3" s="34"/>
      <c r="H3" s="34"/>
      <c r="I3" s="35"/>
      <c r="J3" s="22"/>
      <c r="K3" s="21"/>
    </row>
    <row r="4" spans="1:11" ht="16.5" thickBot="1">
      <c r="A4" s="290" t="s">
        <v>63</v>
      </c>
      <c r="B4" s="291" t="s">
        <v>64</v>
      </c>
      <c r="C4" s="292" t="s">
        <v>65</v>
      </c>
      <c r="D4" s="36">
        <v>18</v>
      </c>
      <c r="E4" s="37">
        <v>18</v>
      </c>
      <c r="F4" s="37">
        <v>18</v>
      </c>
      <c r="G4" s="37">
        <v>0</v>
      </c>
      <c r="H4" s="37">
        <v>0</v>
      </c>
      <c r="I4" s="38">
        <v>0</v>
      </c>
      <c r="J4" s="293" t="s">
        <v>66</v>
      </c>
    </row>
    <row r="5" spans="1:11">
      <c r="A5" s="423" t="s">
        <v>67</v>
      </c>
      <c r="B5" s="424"/>
      <c r="C5" s="424"/>
      <c r="D5" s="297">
        <f t="shared" ref="D5:I5" si="0">SUM(D9:D14,D16:D21,D23:D28,D30:D35)</f>
        <v>0</v>
      </c>
      <c r="E5" s="297">
        <f t="shared" si="0"/>
        <v>0</v>
      </c>
      <c r="F5" s="297">
        <f t="shared" si="0"/>
        <v>0</v>
      </c>
      <c r="G5" s="297">
        <f t="shared" si="0"/>
        <v>0</v>
      </c>
      <c r="H5" s="297">
        <f t="shared" si="0"/>
        <v>0</v>
      </c>
      <c r="I5" s="298">
        <f t="shared" si="0"/>
        <v>0</v>
      </c>
      <c r="J5" s="299">
        <f>SUM(D5:I5)</f>
        <v>0</v>
      </c>
    </row>
    <row r="6" spans="1:11">
      <c r="A6" s="425" t="s">
        <v>68</v>
      </c>
      <c r="B6" s="426"/>
      <c r="C6" s="426"/>
      <c r="D6" s="300">
        <f t="shared" ref="D6:I6" si="1">D5</f>
        <v>0</v>
      </c>
      <c r="E6" s="300">
        <f t="shared" si="1"/>
        <v>0</v>
      </c>
      <c r="F6" s="300">
        <f t="shared" si="1"/>
        <v>0</v>
      </c>
      <c r="G6" s="300">
        <f t="shared" si="1"/>
        <v>0</v>
      </c>
      <c r="H6" s="300">
        <f t="shared" si="1"/>
        <v>0</v>
      </c>
      <c r="I6" s="301">
        <f t="shared" si="1"/>
        <v>0</v>
      </c>
      <c r="J6" s="299">
        <f>SUM(D6:I6)</f>
        <v>0</v>
      </c>
    </row>
    <row r="7" spans="1:11" ht="16.5" thickBot="1">
      <c r="A7" s="427" t="s">
        <v>7</v>
      </c>
      <c r="B7" s="428"/>
      <c r="C7" s="429"/>
      <c r="D7" s="302">
        <f t="shared" ref="D7:I7" si="2">D6-D4</f>
        <v>-18</v>
      </c>
      <c r="E7" s="302">
        <f t="shared" si="2"/>
        <v>-18</v>
      </c>
      <c r="F7" s="302">
        <f t="shared" si="2"/>
        <v>-18</v>
      </c>
      <c r="G7" s="302">
        <f t="shared" si="2"/>
        <v>0</v>
      </c>
      <c r="H7" s="302">
        <f t="shared" si="2"/>
        <v>0</v>
      </c>
      <c r="I7" s="303">
        <f t="shared" si="2"/>
        <v>0</v>
      </c>
      <c r="J7" s="304">
        <f>SUM(D7:I7)</f>
        <v>-54</v>
      </c>
    </row>
    <row r="8" spans="1:11">
      <c r="A8" s="433" t="s">
        <v>96</v>
      </c>
      <c r="B8" s="434"/>
      <c r="C8" s="305" t="s">
        <v>71</v>
      </c>
      <c r="D8" s="306"/>
      <c r="E8" s="307"/>
      <c r="F8" s="307"/>
      <c r="G8" s="307"/>
      <c r="H8" s="307"/>
      <c r="I8" s="308"/>
      <c r="J8" s="22"/>
      <c r="K8" s="21"/>
    </row>
    <row r="9" spans="1:11">
      <c r="A9" s="368" t="s">
        <v>24</v>
      </c>
      <c r="B9" s="430">
        <f>'Horaires &amp; Groupes'!J11</f>
        <v>0</v>
      </c>
      <c r="C9" s="419">
        <f>B9-(SUM(D9:I14))</f>
        <v>0</v>
      </c>
      <c r="D9" s="39"/>
      <c r="E9" s="40"/>
      <c r="F9" s="40"/>
      <c r="G9" s="40"/>
      <c r="H9" s="40"/>
      <c r="I9" s="41"/>
      <c r="J9" s="14"/>
      <c r="K9" s="21"/>
    </row>
    <row r="10" spans="1:11">
      <c r="A10" s="369" t="s">
        <v>104</v>
      </c>
      <c r="B10" s="431"/>
      <c r="C10" s="435"/>
      <c r="D10" s="59"/>
      <c r="E10" s="60"/>
      <c r="F10" s="60"/>
      <c r="G10" s="60"/>
      <c r="H10" s="60"/>
      <c r="I10" s="61"/>
      <c r="J10" s="14"/>
      <c r="K10" s="21"/>
    </row>
    <row r="11" spans="1:11">
      <c r="A11" s="369" t="s">
        <v>79</v>
      </c>
      <c r="B11" s="431"/>
      <c r="C11" s="435"/>
      <c r="D11" s="59"/>
      <c r="E11" s="60"/>
      <c r="F11" s="60"/>
      <c r="G11" s="60"/>
      <c r="H11" s="60"/>
      <c r="I11" s="61"/>
      <c r="J11" s="14"/>
      <c r="K11" s="21"/>
    </row>
    <row r="12" spans="1:11">
      <c r="A12" s="369"/>
      <c r="B12" s="431"/>
      <c r="C12" s="435"/>
      <c r="D12" s="59"/>
      <c r="E12" s="60"/>
      <c r="F12" s="60"/>
      <c r="G12" s="60"/>
      <c r="H12" s="60"/>
      <c r="I12" s="61"/>
      <c r="J12" s="14"/>
      <c r="K12" s="21"/>
    </row>
    <row r="13" spans="1:11">
      <c r="A13" s="369"/>
      <c r="B13" s="431"/>
      <c r="C13" s="435"/>
      <c r="D13" s="59"/>
      <c r="E13" s="60"/>
      <c r="F13" s="60"/>
      <c r="G13" s="60"/>
      <c r="H13" s="60"/>
      <c r="I13" s="61"/>
      <c r="J13" s="14"/>
      <c r="K13" s="21"/>
    </row>
    <row r="14" spans="1:11" ht="16.5" thickBot="1">
      <c r="A14" s="370"/>
      <c r="B14" s="432"/>
      <c r="C14" s="421"/>
      <c r="D14" s="42"/>
      <c r="E14" s="43"/>
      <c r="F14" s="43"/>
      <c r="G14" s="43"/>
      <c r="H14" s="43"/>
      <c r="I14" s="44"/>
      <c r="J14" s="22"/>
      <c r="K14" s="21"/>
    </row>
    <row r="15" spans="1:11">
      <c r="A15" s="414" t="s">
        <v>97</v>
      </c>
      <c r="B15" s="415"/>
      <c r="C15" s="309" t="s">
        <v>71</v>
      </c>
      <c r="D15" s="310"/>
      <c r="E15" s="311"/>
      <c r="F15" s="311"/>
      <c r="G15" s="311"/>
      <c r="H15" s="311"/>
      <c r="I15" s="312"/>
      <c r="J15" s="22"/>
      <c r="K15" s="21"/>
    </row>
    <row r="16" spans="1:11">
      <c r="A16" s="368" t="s">
        <v>24</v>
      </c>
      <c r="B16" s="430">
        <f>'Horaires &amp; Groupes'!J33</f>
        <v>0</v>
      </c>
      <c r="C16" s="419">
        <f>B16-(SUM(D16:I21))</f>
        <v>0</v>
      </c>
      <c r="D16" s="39"/>
      <c r="E16" s="40"/>
      <c r="F16" s="40"/>
      <c r="G16" s="40"/>
      <c r="H16" s="40"/>
      <c r="I16" s="41"/>
      <c r="J16" s="14"/>
      <c r="K16" s="21"/>
    </row>
    <row r="17" spans="1:12">
      <c r="A17" s="369" t="s">
        <v>162</v>
      </c>
      <c r="B17" s="431"/>
      <c r="C17" s="435"/>
      <c r="D17" s="39"/>
      <c r="E17" s="40"/>
      <c r="F17" s="40"/>
      <c r="G17" s="40"/>
      <c r="H17" s="40"/>
      <c r="I17" s="41"/>
      <c r="J17" s="14"/>
      <c r="K17" s="21"/>
    </row>
    <row r="18" spans="1:12">
      <c r="A18" s="369" t="s">
        <v>104</v>
      </c>
      <c r="B18" s="431"/>
      <c r="C18" s="435"/>
      <c r="D18" s="39"/>
      <c r="E18" s="40"/>
      <c r="F18" s="40"/>
      <c r="G18" s="40"/>
      <c r="H18" s="40"/>
      <c r="I18" s="41"/>
      <c r="J18" s="14"/>
      <c r="K18" s="21"/>
    </row>
    <row r="19" spans="1:12">
      <c r="A19" s="369" t="s">
        <v>79</v>
      </c>
      <c r="B19" s="431"/>
      <c r="C19" s="435"/>
      <c r="D19" s="39"/>
      <c r="E19" s="40"/>
      <c r="F19" s="40"/>
      <c r="G19" s="40"/>
      <c r="H19" s="40"/>
      <c r="I19" s="41"/>
      <c r="J19" s="14"/>
      <c r="K19" s="21"/>
    </row>
    <row r="20" spans="1:12">
      <c r="A20" s="369"/>
      <c r="B20" s="431"/>
      <c r="C20" s="420"/>
      <c r="D20" s="39"/>
      <c r="E20" s="40"/>
      <c r="F20" s="40"/>
      <c r="G20" s="40"/>
      <c r="H20" s="40"/>
      <c r="I20" s="41"/>
      <c r="J20" s="22"/>
      <c r="K20" s="21"/>
    </row>
    <row r="21" spans="1:12" ht="16.5" thickBot="1">
      <c r="A21" s="370"/>
      <c r="B21" s="432"/>
      <c r="C21" s="421"/>
      <c r="D21" s="42"/>
      <c r="E21" s="43"/>
      <c r="F21" s="43"/>
      <c r="G21" s="43"/>
      <c r="H21" s="43"/>
      <c r="I21" s="44"/>
      <c r="J21" s="22"/>
      <c r="K21" s="21"/>
    </row>
    <row r="22" spans="1:12">
      <c r="A22" s="414" t="s">
        <v>98</v>
      </c>
      <c r="B22" s="415"/>
      <c r="C22" s="309" t="s">
        <v>71</v>
      </c>
      <c r="D22" s="310"/>
      <c r="E22" s="311"/>
      <c r="F22" s="311"/>
      <c r="G22" s="311"/>
      <c r="H22" s="311"/>
      <c r="I22" s="312"/>
      <c r="J22" s="22"/>
      <c r="K22" s="24"/>
    </row>
    <row r="23" spans="1:12">
      <c r="A23" s="368" t="s">
        <v>24</v>
      </c>
      <c r="B23" s="430">
        <f>'Horaires &amp; Groupes'!J55</f>
        <v>0</v>
      </c>
      <c r="C23" s="419">
        <f>B23-(SUM(D23:I28))</f>
        <v>0</v>
      </c>
      <c r="D23" s="39"/>
      <c r="E23" s="40"/>
      <c r="F23" s="40"/>
      <c r="G23" s="40"/>
      <c r="H23" s="40"/>
      <c r="I23" s="41"/>
      <c r="J23" s="14"/>
      <c r="K23" s="21"/>
    </row>
    <row r="24" spans="1:12">
      <c r="A24" s="369" t="s">
        <v>162</v>
      </c>
      <c r="B24" s="431"/>
      <c r="C24" s="435"/>
      <c r="D24" s="39"/>
      <c r="E24" s="40"/>
      <c r="F24" s="40"/>
      <c r="G24" s="40"/>
      <c r="H24" s="40"/>
      <c r="I24" s="41"/>
      <c r="J24" s="14"/>
      <c r="K24" s="21"/>
    </row>
    <row r="25" spans="1:12">
      <c r="A25" s="369" t="s">
        <v>104</v>
      </c>
      <c r="B25" s="431"/>
      <c r="C25" s="435"/>
      <c r="D25" s="39"/>
      <c r="E25" s="40"/>
      <c r="F25" s="40"/>
      <c r="G25" s="40"/>
      <c r="H25" s="40"/>
      <c r="I25" s="41"/>
      <c r="J25" s="14"/>
      <c r="K25" s="21"/>
    </row>
    <row r="26" spans="1:12">
      <c r="A26" s="369" t="s">
        <v>79</v>
      </c>
      <c r="B26" s="431"/>
      <c r="C26" s="435"/>
      <c r="D26" s="39"/>
      <c r="E26" s="40"/>
      <c r="F26" s="40"/>
      <c r="G26" s="40"/>
      <c r="H26" s="40"/>
      <c r="I26" s="41"/>
      <c r="J26" s="14"/>
      <c r="K26" s="21"/>
    </row>
    <row r="27" spans="1:12">
      <c r="A27" s="369"/>
      <c r="B27" s="431"/>
      <c r="C27" s="420"/>
      <c r="D27" s="39"/>
      <c r="E27" s="40"/>
      <c r="F27" s="40"/>
      <c r="G27" s="40"/>
      <c r="H27" s="40"/>
      <c r="I27" s="41"/>
      <c r="J27" s="22"/>
      <c r="K27" s="21"/>
    </row>
    <row r="28" spans="1:12" ht="16.5" thickBot="1">
      <c r="A28" s="370"/>
      <c r="B28" s="432"/>
      <c r="C28" s="421"/>
      <c r="D28" s="42"/>
      <c r="E28" s="43"/>
      <c r="F28" s="43"/>
      <c r="G28" s="43"/>
      <c r="H28" s="43"/>
      <c r="I28" s="44"/>
      <c r="J28" s="22"/>
      <c r="K28" s="21"/>
    </row>
    <row r="29" spans="1:12">
      <c r="A29" s="414" t="s">
        <v>99</v>
      </c>
      <c r="B29" s="415"/>
      <c r="C29" s="309" t="s">
        <v>71</v>
      </c>
      <c r="D29" s="310"/>
      <c r="E29" s="311"/>
      <c r="F29" s="311"/>
      <c r="G29" s="311"/>
      <c r="H29" s="311"/>
      <c r="I29" s="312"/>
      <c r="J29" s="22"/>
      <c r="K29" s="17"/>
      <c r="L29" s="13"/>
    </row>
    <row r="30" spans="1:12">
      <c r="A30" s="368" t="s">
        <v>24</v>
      </c>
      <c r="B30" s="430">
        <f>'Horaires &amp; Groupes'!J77</f>
        <v>0</v>
      </c>
      <c r="C30" s="419">
        <f>B30-(SUM(D30:I35))</f>
        <v>0</v>
      </c>
      <c r="D30" s="39"/>
      <c r="E30" s="40"/>
      <c r="F30" s="40"/>
      <c r="G30" s="40"/>
      <c r="H30" s="40"/>
      <c r="I30" s="41"/>
      <c r="J30" s="22"/>
      <c r="K30" s="21"/>
    </row>
    <row r="31" spans="1:12">
      <c r="A31" s="369" t="s">
        <v>162</v>
      </c>
      <c r="B31" s="431"/>
      <c r="C31" s="435"/>
      <c r="D31" s="59"/>
      <c r="E31" s="60"/>
      <c r="F31" s="60"/>
      <c r="G31" s="60"/>
      <c r="H31" s="60"/>
      <c r="I31" s="61"/>
      <c r="J31" s="22"/>
      <c r="K31" s="21"/>
    </row>
    <row r="32" spans="1:12">
      <c r="A32" s="369" t="s">
        <v>104</v>
      </c>
      <c r="B32" s="431"/>
      <c r="C32" s="435"/>
      <c r="D32" s="59"/>
      <c r="E32" s="60"/>
      <c r="F32" s="60"/>
      <c r="G32" s="60"/>
      <c r="H32" s="60"/>
      <c r="I32" s="61"/>
      <c r="J32" s="22"/>
      <c r="K32" s="21"/>
    </row>
    <row r="33" spans="1:11">
      <c r="A33" s="369" t="s">
        <v>79</v>
      </c>
      <c r="B33" s="431"/>
      <c r="C33" s="435"/>
      <c r="D33" s="59"/>
      <c r="E33" s="60"/>
      <c r="F33" s="60"/>
      <c r="G33" s="60"/>
      <c r="H33" s="60"/>
      <c r="I33" s="61"/>
      <c r="J33" s="22"/>
      <c r="K33" s="21"/>
    </row>
    <row r="34" spans="1:11">
      <c r="A34" s="369"/>
      <c r="B34" s="431"/>
      <c r="C34" s="435"/>
      <c r="D34" s="59"/>
      <c r="E34" s="60"/>
      <c r="F34" s="60"/>
      <c r="G34" s="60"/>
      <c r="H34" s="60"/>
      <c r="I34" s="61"/>
      <c r="J34" s="22"/>
      <c r="K34" s="21"/>
    </row>
    <row r="35" spans="1:11" ht="16.5" thickBot="1">
      <c r="A35" s="370"/>
      <c r="B35" s="432"/>
      <c r="C35" s="421"/>
      <c r="D35" s="42"/>
      <c r="E35" s="43"/>
      <c r="F35" s="43"/>
      <c r="G35" s="43"/>
      <c r="H35" s="43"/>
      <c r="I35" s="44"/>
      <c r="J35" s="22"/>
      <c r="K35" s="21"/>
    </row>
  </sheetData>
  <sheetProtection password="86AB" sheet="1" objects="1" scenarios="1"/>
  <mergeCells count="16">
    <mergeCell ref="B30:B35"/>
    <mergeCell ref="C30:C35"/>
    <mergeCell ref="A22:B22"/>
    <mergeCell ref="A29:B29"/>
    <mergeCell ref="D1:I1"/>
    <mergeCell ref="A5:C5"/>
    <mergeCell ref="A6:C6"/>
    <mergeCell ref="A7:C7"/>
    <mergeCell ref="A8:B8"/>
    <mergeCell ref="B9:B14"/>
    <mergeCell ref="C9:C14"/>
    <mergeCell ref="B16:B21"/>
    <mergeCell ref="C16:C21"/>
    <mergeCell ref="B23:B28"/>
    <mergeCell ref="C23:C28"/>
    <mergeCell ref="A15:B15"/>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12.xml><?xml version="1.0" encoding="utf-8"?>
<worksheet xmlns="http://schemas.openxmlformats.org/spreadsheetml/2006/main" xmlns:r="http://schemas.openxmlformats.org/officeDocument/2006/relationships">
  <dimension ref="A1:H35"/>
  <sheetViews>
    <sheetView workbookViewId="0"/>
  </sheetViews>
  <sheetFormatPr baseColWidth="10" defaultRowHeight="15.75"/>
  <cols>
    <col min="1" max="1" width="14.7109375" style="19" bestFit="1" customWidth="1"/>
    <col min="2" max="2" width="8.42578125" style="20" bestFit="1" customWidth="1"/>
    <col min="3" max="3" width="9.85546875" style="20" bestFit="1" customWidth="1"/>
    <col min="4" max="4" width="8.140625" style="20" bestFit="1" customWidth="1"/>
    <col min="5" max="5" width="9.85546875" style="20" bestFit="1" customWidth="1"/>
    <col min="6" max="6" width="11.42578125" style="20"/>
    <col min="7" max="7" width="7.7109375" style="20" bestFit="1" customWidth="1"/>
    <col min="8" max="16384" width="11.42578125" style="19"/>
  </cols>
  <sheetData>
    <row r="1" spans="1:8" ht="16.5" thickBot="1">
      <c r="A1" s="287" t="s">
        <v>163</v>
      </c>
      <c r="B1" s="29">
        <v>1</v>
      </c>
      <c r="C1" s="285"/>
      <c r="D1" s="416" t="s">
        <v>106</v>
      </c>
      <c r="E1" s="417"/>
      <c r="F1" s="418"/>
      <c r="G1" s="16"/>
      <c r="H1" s="21"/>
    </row>
    <row r="2" spans="1:8" ht="16.5" thickBot="1">
      <c r="A2" s="288" t="s">
        <v>164</v>
      </c>
      <c r="B2" s="283">
        <f>SUM(D4:F4)</f>
        <v>18</v>
      </c>
      <c r="C2" s="285"/>
      <c r="D2" s="30" t="s">
        <v>167</v>
      </c>
      <c r="E2" s="31"/>
      <c r="F2" s="32"/>
      <c r="G2" s="18"/>
      <c r="H2" s="21"/>
    </row>
    <row r="3" spans="1:8" ht="16.5" thickBot="1">
      <c r="A3" s="289" t="s">
        <v>169</v>
      </c>
      <c r="B3" s="284">
        <v>0</v>
      </c>
      <c r="C3" s="286" t="s">
        <v>62</v>
      </c>
      <c r="D3" s="33" t="s">
        <v>83</v>
      </c>
      <c r="E3" s="34"/>
      <c r="F3" s="35"/>
      <c r="G3" s="22"/>
      <c r="H3" s="21"/>
    </row>
    <row r="4" spans="1:8" ht="16.5" thickBot="1">
      <c r="A4" s="290" t="s">
        <v>63</v>
      </c>
      <c r="B4" s="291" t="s">
        <v>64</v>
      </c>
      <c r="C4" s="292" t="s">
        <v>65</v>
      </c>
      <c r="D4" s="36">
        <v>18</v>
      </c>
      <c r="E4" s="37">
        <v>0</v>
      </c>
      <c r="F4" s="38">
        <v>0</v>
      </c>
      <c r="G4" s="293" t="s">
        <v>66</v>
      </c>
    </row>
    <row r="5" spans="1:8">
      <c r="A5" s="423" t="s">
        <v>67</v>
      </c>
      <c r="B5" s="424"/>
      <c r="C5" s="424"/>
      <c r="D5" s="297">
        <f>SUM(D9:D14,D16:D21,D23:D28,D30:D35)</f>
        <v>0</v>
      </c>
      <c r="E5" s="297">
        <f>SUM(E9:E14,E16:E21,E23:E28,E30:E35)</f>
        <v>0</v>
      </c>
      <c r="F5" s="298">
        <f>SUM(F9:F14,F16:F21,F23:F28,F30:F35)</f>
        <v>0</v>
      </c>
      <c r="G5" s="299">
        <f>SUM(D5:F5)</f>
        <v>0</v>
      </c>
    </row>
    <row r="6" spans="1:8">
      <c r="A6" s="425" t="s">
        <v>68</v>
      </c>
      <c r="B6" s="426"/>
      <c r="C6" s="426"/>
      <c r="D6" s="300">
        <f>D5</f>
        <v>0</v>
      </c>
      <c r="E6" s="300">
        <f>E5</f>
        <v>0</v>
      </c>
      <c r="F6" s="301">
        <f>F5</f>
        <v>0</v>
      </c>
      <c r="G6" s="299">
        <f>SUM(D6:F6)</f>
        <v>0</v>
      </c>
    </row>
    <row r="7" spans="1:8" ht="16.5" thickBot="1">
      <c r="A7" s="427" t="s">
        <v>7</v>
      </c>
      <c r="B7" s="428"/>
      <c r="C7" s="429"/>
      <c r="D7" s="302">
        <f>D6-D4</f>
        <v>-18</v>
      </c>
      <c r="E7" s="302">
        <f>E6-E4</f>
        <v>0</v>
      </c>
      <c r="F7" s="303">
        <f>F6-F4</f>
        <v>0</v>
      </c>
      <c r="G7" s="304">
        <f>SUM(D7:F7)</f>
        <v>-18</v>
      </c>
    </row>
    <row r="8" spans="1:8">
      <c r="A8" s="433" t="s">
        <v>96</v>
      </c>
      <c r="B8" s="434"/>
      <c r="C8" s="305" t="s">
        <v>71</v>
      </c>
      <c r="D8" s="306"/>
      <c r="E8" s="307"/>
      <c r="F8" s="308"/>
      <c r="G8" s="22"/>
      <c r="H8" s="21"/>
    </row>
    <row r="9" spans="1:8">
      <c r="A9" s="368" t="s">
        <v>24</v>
      </c>
      <c r="B9" s="430">
        <f>'Horaires &amp; Groupes'!J12</f>
        <v>0</v>
      </c>
      <c r="C9" s="419">
        <f>B9-(SUM(D9:F14))</f>
        <v>0</v>
      </c>
      <c r="D9" s="39"/>
      <c r="E9" s="40"/>
      <c r="F9" s="41"/>
      <c r="G9" s="14"/>
      <c r="H9" s="21"/>
    </row>
    <row r="10" spans="1:8">
      <c r="A10" s="371" t="s">
        <v>104</v>
      </c>
      <c r="B10" s="431"/>
      <c r="C10" s="435"/>
      <c r="D10" s="39"/>
      <c r="E10" s="40"/>
      <c r="F10" s="41"/>
      <c r="G10" s="14"/>
      <c r="H10" s="21"/>
    </row>
    <row r="11" spans="1:8">
      <c r="A11" s="371" t="s">
        <v>107</v>
      </c>
      <c r="B11" s="431"/>
      <c r="C11" s="435"/>
      <c r="D11" s="39"/>
      <c r="E11" s="40"/>
      <c r="F11" s="41"/>
      <c r="G11" s="14"/>
      <c r="H11" s="21"/>
    </row>
    <row r="12" spans="1:8">
      <c r="A12" s="371"/>
      <c r="B12" s="431"/>
      <c r="C12" s="435"/>
      <c r="D12" s="39"/>
      <c r="E12" s="40"/>
      <c r="F12" s="41"/>
      <c r="G12" s="14"/>
      <c r="H12" s="21"/>
    </row>
    <row r="13" spans="1:8">
      <c r="A13" s="371"/>
      <c r="B13" s="431"/>
      <c r="C13" s="420"/>
      <c r="D13" s="39"/>
      <c r="E13" s="40"/>
      <c r="F13" s="41"/>
      <c r="G13" s="22"/>
      <c r="H13" s="21"/>
    </row>
    <row r="14" spans="1:8" ht="16.5" thickBot="1">
      <c r="A14" s="370"/>
      <c r="B14" s="432"/>
      <c r="C14" s="421"/>
      <c r="D14" s="42"/>
      <c r="E14" s="43"/>
      <c r="F14" s="44"/>
      <c r="G14" s="22"/>
      <c r="H14" s="21"/>
    </row>
    <row r="15" spans="1:8">
      <c r="A15" s="414" t="s">
        <v>97</v>
      </c>
      <c r="B15" s="415"/>
      <c r="C15" s="309" t="s">
        <v>71</v>
      </c>
      <c r="D15" s="310"/>
      <c r="E15" s="311"/>
      <c r="F15" s="312"/>
      <c r="G15" s="22"/>
      <c r="H15" s="21"/>
    </row>
    <row r="16" spans="1:8">
      <c r="A16" s="368" t="s">
        <v>24</v>
      </c>
      <c r="B16" s="430">
        <f>'Horaires &amp; Groupes'!J34</f>
        <v>0</v>
      </c>
      <c r="C16" s="419">
        <f>B16-(SUM(D16:F21))</f>
        <v>0</v>
      </c>
      <c r="D16" s="39"/>
      <c r="E16" s="40"/>
      <c r="F16" s="41"/>
      <c r="G16" s="14"/>
      <c r="H16" s="21"/>
    </row>
    <row r="17" spans="1:8">
      <c r="A17" s="371" t="s">
        <v>162</v>
      </c>
      <c r="B17" s="431"/>
      <c r="C17" s="435"/>
      <c r="D17" s="39"/>
      <c r="E17" s="40"/>
      <c r="F17" s="41"/>
      <c r="G17" s="14"/>
      <c r="H17" s="21"/>
    </row>
    <row r="18" spans="1:8">
      <c r="A18" s="371" t="s">
        <v>104</v>
      </c>
      <c r="B18" s="431"/>
      <c r="C18" s="435"/>
      <c r="D18" s="39"/>
      <c r="E18" s="40"/>
      <c r="F18" s="41"/>
      <c r="G18" s="14"/>
      <c r="H18" s="21"/>
    </row>
    <row r="19" spans="1:8">
      <c r="A19" s="371" t="s">
        <v>107</v>
      </c>
      <c r="B19" s="431"/>
      <c r="C19" s="435"/>
      <c r="D19" s="39"/>
      <c r="E19" s="40"/>
      <c r="F19" s="41"/>
      <c r="G19" s="14"/>
      <c r="H19" s="21"/>
    </row>
    <row r="20" spans="1:8">
      <c r="A20" s="371"/>
      <c r="B20" s="431"/>
      <c r="C20" s="420"/>
      <c r="D20" s="39"/>
      <c r="E20" s="40"/>
      <c r="F20" s="41"/>
      <c r="G20" s="22"/>
      <c r="H20" s="21"/>
    </row>
    <row r="21" spans="1:8" ht="16.5" thickBot="1">
      <c r="A21" s="370"/>
      <c r="B21" s="432"/>
      <c r="C21" s="421"/>
      <c r="D21" s="42"/>
      <c r="E21" s="43"/>
      <c r="F21" s="44"/>
      <c r="G21" s="22"/>
      <c r="H21" s="21"/>
    </row>
    <row r="22" spans="1:8">
      <c r="A22" s="414" t="s">
        <v>98</v>
      </c>
      <c r="B22" s="415"/>
      <c r="C22" s="309" t="s">
        <v>71</v>
      </c>
      <c r="D22" s="310"/>
      <c r="E22" s="311"/>
      <c r="F22" s="312"/>
      <c r="G22" s="22"/>
      <c r="H22" s="24"/>
    </row>
    <row r="23" spans="1:8">
      <c r="A23" s="368" t="s">
        <v>24</v>
      </c>
      <c r="B23" s="430">
        <f>'Horaires &amp; Groupes'!J56</f>
        <v>0</v>
      </c>
      <c r="C23" s="419">
        <f>B23-(SUM(D23:F28))</f>
        <v>0</v>
      </c>
      <c r="D23" s="39"/>
      <c r="E23" s="40"/>
      <c r="F23" s="41"/>
      <c r="G23" s="14"/>
      <c r="H23" s="21"/>
    </row>
    <row r="24" spans="1:8">
      <c r="A24" s="371" t="s">
        <v>162</v>
      </c>
      <c r="B24" s="431"/>
      <c r="C24" s="435"/>
      <c r="D24" s="39"/>
      <c r="E24" s="40"/>
      <c r="F24" s="41"/>
      <c r="G24" s="14"/>
      <c r="H24" s="21"/>
    </row>
    <row r="25" spans="1:8">
      <c r="A25" s="371" t="s">
        <v>104</v>
      </c>
      <c r="B25" s="431"/>
      <c r="C25" s="435"/>
      <c r="D25" s="39"/>
      <c r="E25" s="40"/>
      <c r="F25" s="41"/>
      <c r="G25" s="14"/>
      <c r="H25" s="21"/>
    </row>
    <row r="26" spans="1:8">
      <c r="A26" s="371" t="s">
        <v>107</v>
      </c>
      <c r="B26" s="431"/>
      <c r="C26" s="435"/>
      <c r="D26" s="39"/>
      <c r="E26" s="40"/>
      <c r="F26" s="41"/>
      <c r="G26" s="14"/>
      <c r="H26" s="21"/>
    </row>
    <row r="27" spans="1:8">
      <c r="A27" s="371"/>
      <c r="B27" s="431"/>
      <c r="C27" s="420"/>
      <c r="D27" s="39"/>
      <c r="E27" s="40"/>
      <c r="F27" s="41"/>
      <c r="G27" s="22"/>
      <c r="H27" s="21"/>
    </row>
    <row r="28" spans="1:8" ht="16.5" thickBot="1">
      <c r="A28" s="370"/>
      <c r="B28" s="432"/>
      <c r="C28" s="421"/>
      <c r="D28" s="42"/>
      <c r="E28" s="43"/>
      <c r="F28" s="44"/>
      <c r="G28" s="22"/>
      <c r="H28" s="21"/>
    </row>
    <row r="29" spans="1:8">
      <c r="A29" s="414" t="s">
        <v>99</v>
      </c>
      <c r="B29" s="415"/>
      <c r="C29" s="309" t="s">
        <v>71</v>
      </c>
      <c r="D29" s="310"/>
      <c r="E29" s="311"/>
      <c r="F29" s="312"/>
      <c r="G29" s="22"/>
      <c r="H29" s="21"/>
    </row>
    <row r="30" spans="1:8">
      <c r="A30" s="368" t="s">
        <v>24</v>
      </c>
      <c r="B30" s="430">
        <f>'Horaires &amp; Groupes'!J78</f>
        <v>0</v>
      </c>
      <c r="C30" s="419">
        <f>B30-(SUM(D30:F35))</f>
        <v>0</v>
      </c>
      <c r="D30" s="39"/>
      <c r="E30" s="40"/>
      <c r="F30" s="41"/>
      <c r="G30" s="14"/>
      <c r="H30" s="21"/>
    </row>
    <row r="31" spans="1:8">
      <c r="A31" s="371" t="s">
        <v>162</v>
      </c>
      <c r="B31" s="431"/>
      <c r="C31" s="435"/>
      <c r="D31" s="39"/>
      <c r="E31" s="40"/>
      <c r="F31" s="41"/>
      <c r="G31" s="14"/>
      <c r="H31" s="21"/>
    </row>
    <row r="32" spans="1:8">
      <c r="A32" s="371" t="s">
        <v>104</v>
      </c>
      <c r="B32" s="431"/>
      <c r="C32" s="435"/>
      <c r="D32" s="39"/>
      <c r="E32" s="40"/>
      <c r="F32" s="41"/>
      <c r="G32" s="14"/>
      <c r="H32" s="21"/>
    </row>
    <row r="33" spans="1:8">
      <c r="A33" s="371" t="s">
        <v>107</v>
      </c>
      <c r="B33" s="431"/>
      <c r="C33" s="435"/>
      <c r="D33" s="39"/>
      <c r="E33" s="40"/>
      <c r="F33" s="41"/>
      <c r="G33" s="14"/>
      <c r="H33" s="21"/>
    </row>
    <row r="34" spans="1:8">
      <c r="A34" s="371"/>
      <c r="B34" s="431"/>
      <c r="C34" s="420"/>
      <c r="D34" s="39"/>
      <c r="E34" s="40"/>
      <c r="F34" s="41"/>
      <c r="G34" s="22"/>
      <c r="H34" s="21"/>
    </row>
    <row r="35" spans="1:8" ht="16.5" thickBot="1">
      <c r="A35" s="370"/>
      <c r="B35" s="432"/>
      <c r="C35" s="421"/>
      <c r="D35" s="42"/>
      <c r="E35" s="43"/>
      <c r="F35" s="44"/>
      <c r="G35" s="22"/>
      <c r="H35" s="21"/>
    </row>
  </sheetData>
  <sheetProtection password="86AB" sheet="1" objects="1" scenarios="1"/>
  <mergeCells count="16">
    <mergeCell ref="B9:B14"/>
    <mergeCell ref="C9:C14"/>
    <mergeCell ref="D1:F1"/>
    <mergeCell ref="A5:C5"/>
    <mergeCell ref="A6:C6"/>
    <mergeCell ref="A7:C7"/>
    <mergeCell ref="A8:B8"/>
    <mergeCell ref="A29:B29"/>
    <mergeCell ref="B30:B35"/>
    <mergeCell ref="C30:C35"/>
    <mergeCell ref="A15:B15"/>
    <mergeCell ref="B16:B21"/>
    <mergeCell ref="C16:C21"/>
    <mergeCell ref="A22:B22"/>
    <mergeCell ref="B23:B28"/>
    <mergeCell ref="C23:C28"/>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13.xml><?xml version="1.0" encoding="utf-8"?>
<worksheet xmlns="http://schemas.openxmlformats.org/spreadsheetml/2006/main" xmlns:r="http://schemas.openxmlformats.org/officeDocument/2006/relationships">
  <dimension ref="A1:J35"/>
  <sheetViews>
    <sheetView workbookViewId="0"/>
  </sheetViews>
  <sheetFormatPr baseColWidth="10" defaultRowHeight="15.75"/>
  <cols>
    <col min="1" max="1" width="14.7109375" style="19" bestFit="1" customWidth="1"/>
    <col min="2" max="2" width="8.42578125" style="20" bestFit="1" customWidth="1"/>
    <col min="3" max="3" width="9.85546875" style="20" bestFit="1" customWidth="1"/>
    <col min="4" max="4" width="8.140625" style="20" bestFit="1" customWidth="1"/>
    <col min="5" max="5" width="9.85546875" style="20" bestFit="1" customWidth="1"/>
    <col min="6" max="6" width="7.7109375" style="20" bestFit="1" customWidth="1"/>
    <col min="7" max="7" width="9" style="20" bestFit="1" customWidth="1"/>
    <col min="8" max="8" width="11.42578125" style="20"/>
    <col min="9" max="9" width="7.7109375" style="20" bestFit="1" customWidth="1"/>
    <col min="10" max="16384" width="11.42578125" style="19"/>
  </cols>
  <sheetData>
    <row r="1" spans="1:10" ht="16.5" thickBot="1">
      <c r="A1" s="287" t="s">
        <v>163</v>
      </c>
      <c r="B1" s="29">
        <v>1</v>
      </c>
      <c r="C1" s="285"/>
      <c r="D1" s="416" t="s">
        <v>81</v>
      </c>
      <c r="E1" s="417"/>
      <c r="F1" s="417"/>
      <c r="G1" s="417"/>
      <c r="H1" s="418"/>
      <c r="I1" s="16"/>
      <c r="J1" s="21"/>
    </row>
    <row r="2" spans="1:10" ht="16.5" thickBot="1">
      <c r="A2" s="288" t="s">
        <v>164</v>
      </c>
      <c r="B2" s="283">
        <f>SUM(D4:H4)</f>
        <v>18</v>
      </c>
      <c r="C2" s="285"/>
      <c r="D2" s="30" t="s">
        <v>167</v>
      </c>
      <c r="E2" s="31"/>
      <c r="F2" s="31"/>
      <c r="G2" s="31"/>
      <c r="H2" s="32"/>
      <c r="I2" s="18"/>
      <c r="J2" s="21"/>
    </row>
    <row r="3" spans="1:10" ht="16.5" thickBot="1">
      <c r="A3" s="289" t="s">
        <v>169</v>
      </c>
      <c r="B3" s="284">
        <v>0</v>
      </c>
      <c r="C3" s="286" t="s">
        <v>62</v>
      </c>
      <c r="D3" s="33" t="s">
        <v>83</v>
      </c>
      <c r="E3" s="34"/>
      <c r="F3" s="34"/>
      <c r="G3" s="34"/>
      <c r="H3" s="35"/>
      <c r="I3" s="22"/>
      <c r="J3" s="21"/>
    </row>
    <row r="4" spans="1:10" ht="16.5" thickBot="1">
      <c r="A4" s="290" t="s">
        <v>63</v>
      </c>
      <c r="B4" s="291" t="s">
        <v>64</v>
      </c>
      <c r="C4" s="292" t="s">
        <v>65</v>
      </c>
      <c r="D4" s="36">
        <v>18</v>
      </c>
      <c r="E4" s="37">
        <v>0</v>
      </c>
      <c r="F4" s="37">
        <v>0</v>
      </c>
      <c r="G4" s="37">
        <v>0</v>
      </c>
      <c r="H4" s="38">
        <v>0</v>
      </c>
      <c r="I4" s="293" t="s">
        <v>66</v>
      </c>
    </row>
    <row r="5" spans="1:10">
      <c r="A5" s="423" t="s">
        <v>67</v>
      </c>
      <c r="B5" s="424"/>
      <c r="C5" s="424"/>
      <c r="D5" s="297">
        <f>SUM(D9:D14,D16:D21,D23:D28,D30:D35)</f>
        <v>0</v>
      </c>
      <c r="E5" s="297">
        <f>SUM(E9:E14,E16:E21,E23:E28,E30:E35)</f>
        <v>0</v>
      </c>
      <c r="F5" s="297">
        <f>SUM(F9:F14,F16:F21,F23:F28,F30:F35)</f>
        <v>0</v>
      </c>
      <c r="G5" s="297">
        <f>SUM(G9:G14,G16:G21,G23:G28,G30:G35)</f>
        <v>0</v>
      </c>
      <c r="H5" s="298">
        <f>SUM(H9:H14,H16:H21,H23:H28,H30:H35)</f>
        <v>0</v>
      </c>
      <c r="I5" s="299">
        <f>SUM(D5:H5)</f>
        <v>0</v>
      </c>
    </row>
    <row r="6" spans="1:10">
      <c r="A6" s="425" t="s">
        <v>68</v>
      </c>
      <c r="B6" s="426"/>
      <c r="C6" s="426"/>
      <c r="D6" s="300">
        <f>D5</f>
        <v>0</v>
      </c>
      <c r="E6" s="300">
        <f>E5</f>
        <v>0</v>
      </c>
      <c r="F6" s="300">
        <f>F5</f>
        <v>0</v>
      </c>
      <c r="G6" s="300">
        <f>G5</f>
        <v>0</v>
      </c>
      <c r="H6" s="301">
        <f>H5</f>
        <v>0</v>
      </c>
      <c r="I6" s="299">
        <f>SUM(D6:H6)</f>
        <v>0</v>
      </c>
    </row>
    <row r="7" spans="1:10" ht="16.5" thickBot="1">
      <c r="A7" s="427" t="s">
        <v>7</v>
      </c>
      <c r="B7" s="428"/>
      <c r="C7" s="429"/>
      <c r="D7" s="302">
        <f>D6-D4</f>
        <v>-18</v>
      </c>
      <c r="E7" s="302">
        <f>E6-E4</f>
        <v>0</v>
      </c>
      <c r="F7" s="302">
        <f>F6-F4</f>
        <v>0</v>
      </c>
      <c r="G7" s="302">
        <f>G6-G4</f>
        <v>0</v>
      </c>
      <c r="H7" s="303">
        <f>H6-H4</f>
        <v>0</v>
      </c>
      <c r="I7" s="304">
        <f>SUM(D7:H7)</f>
        <v>-18</v>
      </c>
    </row>
    <row r="8" spans="1:10">
      <c r="A8" s="433" t="s">
        <v>96</v>
      </c>
      <c r="B8" s="434"/>
      <c r="C8" s="305" t="s">
        <v>71</v>
      </c>
      <c r="D8" s="306"/>
      <c r="E8" s="307"/>
      <c r="F8" s="307"/>
      <c r="G8" s="307"/>
      <c r="H8" s="308"/>
      <c r="I8" s="22"/>
      <c r="J8" s="21"/>
    </row>
    <row r="9" spans="1:10">
      <c r="A9" s="368" t="s">
        <v>24</v>
      </c>
      <c r="B9" s="430">
        <f>'Horaires &amp; Groupes'!J13</f>
        <v>0</v>
      </c>
      <c r="C9" s="419">
        <f>B9-(SUM(D9:H14))</f>
        <v>0</v>
      </c>
      <c r="D9" s="39"/>
      <c r="E9" s="40"/>
      <c r="F9" s="40"/>
      <c r="G9" s="40"/>
      <c r="H9" s="41"/>
      <c r="I9" s="14"/>
      <c r="J9" s="21"/>
    </row>
    <row r="10" spans="1:10">
      <c r="A10" s="371" t="s">
        <v>63</v>
      </c>
      <c r="B10" s="431"/>
      <c r="C10" s="435"/>
      <c r="D10" s="39"/>
      <c r="E10" s="40"/>
      <c r="F10" s="40"/>
      <c r="G10" s="40"/>
      <c r="H10" s="41"/>
      <c r="I10" s="14"/>
      <c r="J10" s="21"/>
    </row>
    <row r="11" spans="1:10">
      <c r="A11" s="371" t="s">
        <v>80</v>
      </c>
      <c r="B11" s="431"/>
      <c r="C11" s="435"/>
      <c r="D11" s="39"/>
      <c r="E11" s="40"/>
      <c r="F11" s="40"/>
      <c r="G11" s="40"/>
      <c r="H11" s="41"/>
      <c r="I11" s="14"/>
      <c r="J11" s="21"/>
    </row>
    <row r="12" spans="1:10">
      <c r="A12" s="371"/>
      <c r="B12" s="431"/>
      <c r="C12" s="435"/>
      <c r="D12" s="39"/>
      <c r="E12" s="40"/>
      <c r="F12" s="40"/>
      <c r="G12" s="40"/>
      <c r="H12" s="41"/>
      <c r="I12" s="14"/>
      <c r="J12" s="21"/>
    </row>
    <row r="13" spans="1:10">
      <c r="A13" s="371"/>
      <c r="B13" s="431"/>
      <c r="C13" s="420"/>
      <c r="D13" s="39"/>
      <c r="E13" s="40"/>
      <c r="F13" s="40"/>
      <c r="G13" s="40"/>
      <c r="H13" s="41"/>
      <c r="I13" s="22"/>
      <c r="J13" s="21"/>
    </row>
    <row r="14" spans="1:10" ht="16.5" thickBot="1">
      <c r="A14" s="370"/>
      <c r="B14" s="432"/>
      <c r="C14" s="421"/>
      <c r="D14" s="42"/>
      <c r="E14" s="43"/>
      <c r="F14" s="43"/>
      <c r="G14" s="43"/>
      <c r="H14" s="44"/>
      <c r="I14" s="22"/>
      <c r="J14" s="21"/>
    </row>
    <row r="15" spans="1:10">
      <c r="A15" s="414" t="s">
        <v>97</v>
      </c>
      <c r="B15" s="415"/>
      <c r="C15" s="309" t="s">
        <v>71</v>
      </c>
      <c r="D15" s="310"/>
      <c r="E15" s="311"/>
      <c r="F15" s="311"/>
      <c r="G15" s="311"/>
      <c r="H15" s="312"/>
      <c r="I15" s="22"/>
      <c r="J15" s="21"/>
    </row>
    <row r="16" spans="1:10">
      <c r="A16" s="368" t="s">
        <v>24</v>
      </c>
      <c r="B16" s="430">
        <f>'Horaires &amp; Groupes'!J35</f>
        <v>0</v>
      </c>
      <c r="C16" s="419">
        <f>B16-(SUM(D16:H21))</f>
        <v>0</v>
      </c>
      <c r="D16" s="39"/>
      <c r="E16" s="40"/>
      <c r="F16" s="40"/>
      <c r="G16" s="40"/>
      <c r="H16" s="41"/>
      <c r="I16" s="14"/>
      <c r="J16" s="21"/>
    </row>
    <row r="17" spans="1:10">
      <c r="A17" s="371" t="s">
        <v>162</v>
      </c>
      <c r="B17" s="431"/>
      <c r="C17" s="435"/>
      <c r="D17" s="39"/>
      <c r="E17" s="40"/>
      <c r="F17" s="40"/>
      <c r="G17" s="40"/>
      <c r="H17" s="41"/>
      <c r="I17" s="14"/>
      <c r="J17" s="21"/>
    </row>
    <row r="18" spans="1:10">
      <c r="A18" s="371" t="s">
        <v>104</v>
      </c>
      <c r="B18" s="431"/>
      <c r="C18" s="435"/>
      <c r="D18" s="39"/>
      <c r="E18" s="40"/>
      <c r="F18" s="40"/>
      <c r="G18" s="40"/>
      <c r="H18" s="41"/>
      <c r="I18" s="14"/>
      <c r="J18" s="21"/>
    </row>
    <row r="19" spans="1:10">
      <c r="A19" s="371" t="s">
        <v>80</v>
      </c>
      <c r="B19" s="431"/>
      <c r="C19" s="435"/>
      <c r="D19" s="39"/>
      <c r="E19" s="40"/>
      <c r="F19" s="40"/>
      <c r="G19" s="40"/>
      <c r="H19" s="41"/>
      <c r="I19" s="14"/>
      <c r="J19" s="21"/>
    </row>
    <row r="20" spans="1:10">
      <c r="A20" s="371"/>
      <c r="B20" s="431"/>
      <c r="C20" s="420"/>
      <c r="D20" s="39"/>
      <c r="E20" s="40"/>
      <c r="F20" s="40"/>
      <c r="G20" s="40"/>
      <c r="H20" s="41"/>
      <c r="I20" s="22"/>
      <c r="J20" s="21"/>
    </row>
    <row r="21" spans="1:10" ht="16.5" thickBot="1">
      <c r="A21" s="370"/>
      <c r="B21" s="432"/>
      <c r="C21" s="421"/>
      <c r="D21" s="42"/>
      <c r="E21" s="43"/>
      <c r="F21" s="43"/>
      <c r="G21" s="43"/>
      <c r="H21" s="44"/>
      <c r="I21" s="22"/>
      <c r="J21" s="21"/>
    </row>
    <row r="22" spans="1:10">
      <c r="A22" s="414" t="s">
        <v>98</v>
      </c>
      <c r="B22" s="415"/>
      <c r="C22" s="309" t="s">
        <v>71</v>
      </c>
      <c r="D22" s="310"/>
      <c r="E22" s="311"/>
      <c r="F22" s="311"/>
      <c r="G22" s="311"/>
      <c r="H22" s="312"/>
      <c r="I22" s="22"/>
      <c r="J22" s="24"/>
    </row>
    <row r="23" spans="1:10">
      <c r="A23" s="368" t="s">
        <v>24</v>
      </c>
      <c r="B23" s="430">
        <f>'Horaires &amp; Groupes'!J57</f>
        <v>0</v>
      </c>
      <c r="C23" s="419">
        <f>B23-(SUM(D23:H28))</f>
        <v>0</v>
      </c>
      <c r="D23" s="39"/>
      <c r="E23" s="40"/>
      <c r="F23" s="40"/>
      <c r="G23" s="40"/>
      <c r="H23" s="41"/>
      <c r="I23" s="14"/>
      <c r="J23" s="21"/>
    </row>
    <row r="24" spans="1:10">
      <c r="A24" s="371" t="s">
        <v>162</v>
      </c>
      <c r="B24" s="431"/>
      <c r="C24" s="435"/>
      <c r="D24" s="39"/>
      <c r="E24" s="40"/>
      <c r="F24" s="40"/>
      <c r="G24" s="40"/>
      <c r="H24" s="41"/>
      <c r="I24" s="14"/>
      <c r="J24" s="21"/>
    </row>
    <row r="25" spans="1:10">
      <c r="A25" s="371" t="s">
        <v>104</v>
      </c>
      <c r="B25" s="431"/>
      <c r="C25" s="435"/>
      <c r="D25" s="39"/>
      <c r="E25" s="40"/>
      <c r="F25" s="40"/>
      <c r="G25" s="40"/>
      <c r="H25" s="41"/>
      <c r="I25" s="14"/>
      <c r="J25" s="21"/>
    </row>
    <row r="26" spans="1:10">
      <c r="A26" s="371" t="s">
        <v>80</v>
      </c>
      <c r="B26" s="431"/>
      <c r="C26" s="435"/>
      <c r="D26" s="39"/>
      <c r="E26" s="40"/>
      <c r="F26" s="40"/>
      <c r="G26" s="40"/>
      <c r="H26" s="41"/>
      <c r="I26" s="14"/>
      <c r="J26" s="21"/>
    </row>
    <row r="27" spans="1:10">
      <c r="A27" s="371"/>
      <c r="B27" s="431"/>
      <c r="C27" s="420"/>
      <c r="D27" s="39"/>
      <c r="E27" s="40"/>
      <c r="F27" s="40"/>
      <c r="G27" s="40"/>
      <c r="H27" s="41"/>
      <c r="I27" s="22"/>
      <c r="J27" s="21"/>
    </row>
    <row r="28" spans="1:10" ht="16.5" thickBot="1">
      <c r="A28" s="370"/>
      <c r="B28" s="432"/>
      <c r="C28" s="421"/>
      <c r="D28" s="42"/>
      <c r="E28" s="43"/>
      <c r="F28" s="43"/>
      <c r="G28" s="43"/>
      <c r="H28" s="44"/>
      <c r="I28" s="22"/>
      <c r="J28" s="21"/>
    </row>
    <row r="29" spans="1:10">
      <c r="A29" s="414" t="s">
        <v>99</v>
      </c>
      <c r="B29" s="415"/>
      <c r="C29" s="309" t="s">
        <v>71</v>
      </c>
      <c r="D29" s="310"/>
      <c r="E29" s="311"/>
      <c r="F29" s="311"/>
      <c r="G29" s="311"/>
      <c r="H29" s="312"/>
      <c r="I29" s="22"/>
      <c r="J29" s="21"/>
    </row>
    <row r="30" spans="1:10">
      <c r="A30" s="368" t="s">
        <v>24</v>
      </c>
      <c r="B30" s="430">
        <f>'Horaires &amp; Groupes'!J79</f>
        <v>0</v>
      </c>
      <c r="C30" s="419">
        <f>B30-(SUM(D30:H35))</f>
        <v>0</v>
      </c>
      <c r="D30" s="39"/>
      <c r="E30" s="40"/>
      <c r="F30" s="40"/>
      <c r="G30" s="40"/>
      <c r="H30" s="41"/>
      <c r="I30" s="14"/>
      <c r="J30" s="21"/>
    </row>
    <row r="31" spans="1:10">
      <c r="A31" s="371" t="s">
        <v>162</v>
      </c>
      <c r="B31" s="431"/>
      <c r="C31" s="435"/>
      <c r="D31" s="39"/>
      <c r="E31" s="40"/>
      <c r="F31" s="40"/>
      <c r="G31" s="40"/>
      <c r="H31" s="41"/>
      <c r="I31" s="14"/>
      <c r="J31" s="21"/>
    </row>
    <row r="32" spans="1:10">
      <c r="A32" s="371" t="s">
        <v>104</v>
      </c>
      <c r="B32" s="431"/>
      <c r="C32" s="435"/>
      <c r="D32" s="39"/>
      <c r="E32" s="40"/>
      <c r="F32" s="40"/>
      <c r="G32" s="40"/>
      <c r="H32" s="41"/>
      <c r="I32" s="14"/>
      <c r="J32" s="21"/>
    </row>
    <row r="33" spans="1:10">
      <c r="A33" s="371" t="s">
        <v>80</v>
      </c>
      <c r="B33" s="431"/>
      <c r="C33" s="435"/>
      <c r="D33" s="39"/>
      <c r="E33" s="40"/>
      <c r="F33" s="40"/>
      <c r="G33" s="40"/>
      <c r="H33" s="41"/>
      <c r="I33" s="14"/>
      <c r="J33" s="21"/>
    </row>
    <row r="34" spans="1:10">
      <c r="A34" s="371"/>
      <c r="B34" s="431"/>
      <c r="C34" s="420"/>
      <c r="D34" s="39"/>
      <c r="E34" s="40"/>
      <c r="F34" s="40"/>
      <c r="G34" s="40"/>
      <c r="H34" s="41"/>
      <c r="I34" s="22"/>
      <c r="J34" s="21"/>
    </row>
    <row r="35" spans="1:10" ht="16.5" thickBot="1">
      <c r="A35" s="370"/>
      <c r="B35" s="432"/>
      <c r="C35" s="421"/>
      <c r="D35" s="42"/>
      <c r="E35" s="43"/>
      <c r="F35" s="43"/>
      <c r="G35" s="43"/>
      <c r="H35" s="44"/>
      <c r="I35" s="22"/>
      <c r="J35" s="21"/>
    </row>
  </sheetData>
  <sheetProtection password="86AB" sheet="1" objects="1" scenarios="1"/>
  <mergeCells count="16">
    <mergeCell ref="A22:B22"/>
    <mergeCell ref="B23:B28"/>
    <mergeCell ref="C23:C28"/>
    <mergeCell ref="B30:B35"/>
    <mergeCell ref="C30:C35"/>
    <mergeCell ref="A29:B29"/>
    <mergeCell ref="C16:C21"/>
    <mergeCell ref="D1:H1"/>
    <mergeCell ref="A5:C5"/>
    <mergeCell ref="A6:C6"/>
    <mergeCell ref="C9:C14"/>
    <mergeCell ref="A7:C7"/>
    <mergeCell ref="A8:B8"/>
    <mergeCell ref="A15:B15"/>
    <mergeCell ref="B9:B14"/>
    <mergeCell ref="B16:B21"/>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14.xml><?xml version="1.0" encoding="utf-8"?>
<worksheet xmlns="http://schemas.openxmlformats.org/spreadsheetml/2006/main" xmlns:r="http://schemas.openxmlformats.org/officeDocument/2006/relationships">
  <dimension ref="A1:J35"/>
  <sheetViews>
    <sheetView workbookViewId="0"/>
  </sheetViews>
  <sheetFormatPr baseColWidth="10" defaultRowHeight="15.75"/>
  <cols>
    <col min="1" max="1" width="14.7109375" style="19" bestFit="1" customWidth="1"/>
    <col min="2" max="2" width="8.42578125" style="20" bestFit="1" customWidth="1"/>
    <col min="3" max="3" width="9.85546875" style="20" bestFit="1" customWidth="1"/>
    <col min="4" max="4" width="7.7109375" style="20" bestFit="1" customWidth="1"/>
    <col min="5" max="5" width="8.85546875" style="20" bestFit="1" customWidth="1"/>
    <col min="6" max="6" width="11.140625" style="20" bestFit="1" customWidth="1"/>
    <col min="7" max="7" width="8" style="20" bestFit="1" customWidth="1"/>
    <col min="8" max="8" width="11.42578125" style="20"/>
    <col min="9" max="9" width="7.7109375" style="20" bestFit="1" customWidth="1"/>
    <col min="10" max="16384" width="11.42578125" style="19"/>
  </cols>
  <sheetData>
    <row r="1" spans="1:10" ht="16.5" thickBot="1">
      <c r="A1" s="287" t="s">
        <v>163</v>
      </c>
      <c r="B1" s="29">
        <v>1</v>
      </c>
      <c r="C1" s="285"/>
      <c r="D1" s="416" t="s">
        <v>3</v>
      </c>
      <c r="E1" s="417"/>
      <c r="F1" s="417"/>
      <c r="G1" s="417"/>
      <c r="H1" s="418"/>
      <c r="I1" s="16"/>
      <c r="J1" s="21"/>
    </row>
    <row r="2" spans="1:10" ht="16.5" thickBot="1">
      <c r="A2" s="288" t="s">
        <v>164</v>
      </c>
      <c r="B2" s="283">
        <f>SUM(D4:H4)</f>
        <v>18</v>
      </c>
      <c r="C2" s="285"/>
      <c r="D2" s="30" t="s">
        <v>167</v>
      </c>
      <c r="E2" s="31"/>
      <c r="F2" s="31"/>
      <c r="G2" s="31"/>
      <c r="H2" s="32"/>
      <c r="I2" s="18"/>
      <c r="J2" s="21"/>
    </row>
    <row r="3" spans="1:10" ht="16.5" thickBot="1">
      <c r="A3" s="289" t="s">
        <v>169</v>
      </c>
      <c r="B3" s="284">
        <v>0</v>
      </c>
      <c r="C3" s="286" t="s">
        <v>62</v>
      </c>
      <c r="D3" s="33" t="s">
        <v>83</v>
      </c>
      <c r="E3" s="34"/>
      <c r="F3" s="34"/>
      <c r="G3" s="34"/>
      <c r="H3" s="35"/>
      <c r="I3" s="22"/>
      <c r="J3" s="21"/>
    </row>
    <row r="4" spans="1:10" ht="16.5" thickBot="1">
      <c r="A4" s="290" t="s">
        <v>63</v>
      </c>
      <c r="B4" s="291" t="s">
        <v>64</v>
      </c>
      <c r="C4" s="292" t="s">
        <v>65</v>
      </c>
      <c r="D4" s="36">
        <v>18</v>
      </c>
      <c r="E4" s="37">
        <v>0</v>
      </c>
      <c r="F4" s="37">
        <v>0</v>
      </c>
      <c r="G4" s="37">
        <v>0</v>
      </c>
      <c r="H4" s="38">
        <v>0</v>
      </c>
      <c r="I4" s="293" t="s">
        <v>66</v>
      </c>
    </row>
    <row r="5" spans="1:10">
      <c r="A5" s="423" t="s">
        <v>67</v>
      </c>
      <c r="B5" s="424"/>
      <c r="C5" s="424"/>
      <c r="D5" s="297">
        <f>SUM(D9:D14,D16:D21,D23:D28,D30:D35)</f>
        <v>0</v>
      </c>
      <c r="E5" s="297">
        <f>SUM(E9:E14,E16:E21,E23:E28,E30:E35)</f>
        <v>0</v>
      </c>
      <c r="F5" s="297">
        <f>SUM(F9:F14,F16:F21,F23:F28,F30:F35)</f>
        <v>0</v>
      </c>
      <c r="G5" s="297">
        <f>SUM(G9:G14,G16:G21,G23:G28,G30:G35)</f>
        <v>0</v>
      </c>
      <c r="H5" s="298">
        <f>SUM(H9:H14,H16:H21,H23:H28,H30:H35)</f>
        <v>0</v>
      </c>
      <c r="I5" s="299">
        <f>SUM(D5:H5)</f>
        <v>0</v>
      </c>
    </row>
    <row r="6" spans="1:10">
      <c r="A6" s="425" t="s">
        <v>68</v>
      </c>
      <c r="B6" s="426"/>
      <c r="C6" s="426"/>
      <c r="D6" s="300">
        <f>D5</f>
        <v>0</v>
      </c>
      <c r="E6" s="300">
        <f>E5</f>
        <v>0</v>
      </c>
      <c r="F6" s="300">
        <f>F5</f>
        <v>0</v>
      </c>
      <c r="G6" s="300">
        <f>G5</f>
        <v>0</v>
      </c>
      <c r="H6" s="301">
        <f>H5</f>
        <v>0</v>
      </c>
      <c r="I6" s="299">
        <f>SUM(D6:H6)</f>
        <v>0</v>
      </c>
    </row>
    <row r="7" spans="1:10" ht="16.5" thickBot="1">
      <c r="A7" s="427" t="s">
        <v>7</v>
      </c>
      <c r="B7" s="428"/>
      <c r="C7" s="429"/>
      <c r="D7" s="302">
        <f>D6-D4</f>
        <v>-18</v>
      </c>
      <c r="E7" s="302">
        <f>E6-E4</f>
        <v>0</v>
      </c>
      <c r="F7" s="302">
        <f>F6-F4</f>
        <v>0</v>
      </c>
      <c r="G7" s="302">
        <f>G6-G4</f>
        <v>0</v>
      </c>
      <c r="H7" s="303">
        <f>H6-H4</f>
        <v>0</v>
      </c>
      <c r="I7" s="304">
        <f>SUM(D7:H7)</f>
        <v>-18</v>
      </c>
    </row>
    <row r="8" spans="1:10">
      <c r="A8" s="433" t="s">
        <v>96</v>
      </c>
      <c r="B8" s="434"/>
      <c r="C8" s="305" t="s">
        <v>71</v>
      </c>
      <c r="D8" s="306"/>
      <c r="E8" s="307"/>
      <c r="F8" s="307"/>
      <c r="G8" s="307"/>
      <c r="H8" s="308"/>
      <c r="I8" s="22"/>
      <c r="J8" s="21"/>
    </row>
    <row r="9" spans="1:10">
      <c r="A9" s="368" t="s">
        <v>24</v>
      </c>
      <c r="B9" s="430">
        <f>'Horaires &amp; Groupes'!J14</f>
        <v>0</v>
      </c>
      <c r="C9" s="419">
        <f>B9-(SUM(D9:H14))</f>
        <v>0</v>
      </c>
      <c r="D9" s="39"/>
      <c r="E9" s="40"/>
      <c r="F9" s="40"/>
      <c r="G9" s="40"/>
      <c r="H9" s="41"/>
      <c r="I9" s="14"/>
      <c r="J9" s="21"/>
    </row>
    <row r="10" spans="1:10">
      <c r="A10" s="371" t="s">
        <v>104</v>
      </c>
      <c r="B10" s="431"/>
      <c r="C10" s="435"/>
      <c r="D10" s="39"/>
      <c r="E10" s="40"/>
      <c r="F10" s="40"/>
      <c r="G10" s="40"/>
      <c r="H10" s="41"/>
      <c r="I10" s="14"/>
      <c r="J10" s="21"/>
    </row>
    <row r="11" spans="1:10">
      <c r="A11" s="371" t="s">
        <v>3</v>
      </c>
      <c r="B11" s="431"/>
      <c r="C11" s="435"/>
      <c r="D11" s="39"/>
      <c r="E11" s="40"/>
      <c r="F11" s="40"/>
      <c r="G11" s="40"/>
      <c r="H11" s="41"/>
      <c r="I11" s="14"/>
      <c r="J11" s="21"/>
    </row>
    <row r="12" spans="1:10">
      <c r="A12" s="371"/>
      <c r="B12" s="431"/>
      <c r="C12" s="435"/>
      <c r="D12" s="39"/>
      <c r="E12" s="40"/>
      <c r="F12" s="40"/>
      <c r="G12" s="40"/>
      <c r="H12" s="41"/>
      <c r="I12" s="14"/>
      <c r="J12" s="21"/>
    </row>
    <row r="13" spans="1:10">
      <c r="A13" s="371"/>
      <c r="B13" s="431"/>
      <c r="C13" s="420"/>
      <c r="D13" s="39"/>
      <c r="E13" s="40"/>
      <c r="F13" s="40"/>
      <c r="G13" s="40"/>
      <c r="H13" s="41"/>
      <c r="I13" s="22"/>
      <c r="J13" s="21"/>
    </row>
    <row r="14" spans="1:10" ht="16.5" thickBot="1">
      <c r="A14" s="370"/>
      <c r="B14" s="432"/>
      <c r="C14" s="421"/>
      <c r="D14" s="42"/>
      <c r="E14" s="43"/>
      <c r="F14" s="43"/>
      <c r="G14" s="43"/>
      <c r="H14" s="44"/>
      <c r="I14" s="22"/>
      <c r="J14" s="21"/>
    </row>
    <row r="15" spans="1:10">
      <c r="A15" s="414" t="s">
        <v>97</v>
      </c>
      <c r="B15" s="415"/>
      <c r="C15" s="309" t="s">
        <v>71</v>
      </c>
      <c r="D15" s="310"/>
      <c r="E15" s="311"/>
      <c r="F15" s="311"/>
      <c r="G15" s="311"/>
      <c r="H15" s="312"/>
      <c r="I15" s="22"/>
      <c r="J15" s="21"/>
    </row>
    <row r="16" spans="1:10">
      <c r="A16" s="368" t="s">
        <v>24</v>
      </c>
      <c r="B16" s="430">
        <f>'Horaires &amp; Groupes'!J36</f>
        <v>0</v>
      </c>
      <c r="C16" s="419">
        <f>B16-(SUM(D16:H21))</f>
        <v>0</v>
      </c>
      <c r="D16" s="39"/>
      <c r="E16" s="40"/>
      <c r="F16" s="40"/>
      <c r="G16" s="40"/>
      <c r="H16" s="41"/>
      <c r="I16" s="14"/>
      <c r="J16" s="21"/>
    </row>
    <row r="17" spans="1:10">
      <c r="A17" s="371" t="s">
        <v>162</v>
      </c>
      <c r="B17" s="431"/>
      <c r="C17" s="435"/>
      <c r="D17" s="39"/>
      <c r="E17" s="40"/>
      <c r="F17" s="40"/>
      <c r="G17" s="40"/>
      <c r="H17" s="41"/>
      <c r="I17" s="14"/>
      <c r="J17" s="21"/>
    </row>
    <row r="18" spans="1:10">
      <c r="A18" s="371" t="s">
        <v>104</v>
      </c>
      <c r="B18" s="431"/>
      <c r="C18" s="435"/>
      <c r="D18" s="39"/>
      <c r="E18" s="40"/>
      <c r="F18" s="40"/>
      <c r="G18" s="40"/>
      <c r="H18" s="41"/>
      <c r="I18" s="14"/>
      <c r="J18" s="21"/>
    </row>
    <row r="19" spans="1:10">
      <c r="A19" s="371" t="s">
        <v>3</v>
      </c>
      <c r="B19" s="431"/>
      <c r="C19" s="435"/>
      <c r="D19" s="39"/>
      <c r="E19" s="40"/>
      <c r="F19" s="40"/>
      <c r="G19" s="40"/>
      <c r="H19" s="41"/>
      <c r="I19" s="14"/>
      <c r="J19" s="21"/>
    </row>
    <row r="20" spans="1:10">
      <c r="A20" s="371"/>
      <c r="B20" s="431"/>
      <c r="C20" s="420"/>
      <c r="D20" s="39"/>
      <c r="E20" s="40"/>
      <c r="F20" s="40"/>
      <c r="G20" s="40"/>
      <c r="H20" s="41"/>
      <c r="I20" s="22"/>
      <c r="J20" s="21"/>
    </row>
    <row r="21" spans="1:10" ht="16.5" thickBot="1">
      <c r="A21" s="370"/>
      <c r="B21" s="432"/>
      <c r="C21" s="421"/>
      <c r="D21" s="42"/>
      <c r="E21" s="43"/>
      <c r="F21" s="43"/>
      <c r="G21" s="43"/>
      <c r="H21" s="44"/>
      <c r="I21" s="22"/>
      <c r="J21" s="21"/>
    </row>
    <row r="22" spans="1:10">
      <c r="A22" s="414" t="s">
        <v>98</v>
      </c>
      <c r="B22" s="415"/>
      <c r="C22" s="309" t="s">
        <v>71</v>
      </c>
      <c r="D22" s="310"/>
      <c r="E22" s="311"/>
      <c r="F22" s="311"/>
      <c r="G22" s="311"/>
      <c r="H22" s="312"/>
      <c r="I22" s="22"/>
      <c r="J22" s="24"/>
    </row>
    <row r="23" spans="1:10">
      <c r="A23" s="368" t="s">
        <v>24</v>
      </c>
      <c r="B23" s="430">
        <f>'Horaires &amp; Groupes'!J58</f>
        <v>0</v>
      </c>
      <c r="C23" s="419">
        <f>B23-(SUM(D23:H28))</f>
        <v>0</v>
      </c>
      <c r="D23" s="39"/>
      <c r="E23" s="40"/>
      <c r="F23" s="40"/>
      <c r="G23" s="40"/>
      <c r="H23" s="41"/>
      <c r="I23" s="14"/>
      <c r="J23" s="21"/>
    </row>
    <row r="24" spans="1:10">
      <c r="A24" s="371" t="s">
        <v>162</v>
      </c>
      <c r="B24" s="431"/>
      <c r="C24" s="435"/>
      <c r="D24" s="39"/>
      <c r="E24" s="40"/>
      <c r="F24" s="40"/>
      <c r="G24" s="40"/>
      <c r="H24" s="41"/>
      <c r="I24" s="14"/>
      <c r="J24" s="21"/>
    </row>
    <row r="25" spans="1:10">
      <c r="A25" s="371" t="s">
        <v>104</v>
      </c>
      <c r="B25" s="431"/>
      <c r="C25" s="435"/>
      <c r="D25" s="39"/>
      <c r="E25" s="40"/>
      <c r="F25" s="40"/>
      <c r="G25" s="40"/>
      <c r="H25" s="41"/>
      <c r="I25" s="14"/>
      <c r="J25" s="21"/>
    </row>
    <row r="26" spans="1:10">
      <c r="A26" s="371" t="s">
        <v>3</v>
      </c>
      <c r="B26" s="431"/>
      <c r="C26" s="435"/>
      <c r="D26" s="39"/>
      <c r="E26" s="40"/>
      <c r="F26" s="40"/>
      <c r="G26" s="40"/>
      <c r="H26" s="41"/>
      <c r="I26" s="14"/>
      <c r="J26" s="21"/>
    </row>
    <row r="27" spans="1:10">
      <c r="A27" s="371"/>
      <c r="B27" s="431"/>
      <c r="C27" s="420"/>
      <c r="D27" s="39"/>
      <c r="E27" s="40"/>
      <c r="F27" s="40"/>
      <c r="G27" s="40"/>
      <c r="H27" s="41"/>
      <c r="I27" s="22"/>
      <c r="J27" s="21"/>
    </row>
    <row r="28" spans="1:10" ht="16.5" thickBot="1">
      <c r="A28" s="370"/>
      <c r="B28" s="432"/>
      <c r="C28" s="421"/>
      <c r="D28" s="42"/>
      <c r="E28" s="43"/>
      <c r="F28" s="43"/>
      <c r="G28" s="43"/>
      <c r="H28" s="44"/>
      <c r="I28" s="22"/>
      <c r="J28" s="21"/>
    </row>
    <row r="29" spans="1:10">
      <c r="A29" s="414" t="s">
        <v>99</v>
      </c>
      <c r="B29" s="415"/>
      <c r="C29" s="309" t="s">
        <v>71</v>
      </c>
      <c r="D29" s="310"/>
      <c r="E29" s="311"/>
      <c r="F29" s="311"/>
      <c r="G29" s="311"/>
      <c r="H29" s="312"/>
      <c r="I29" s="22"/>
      <c r="J29" s="21"/>
    </row>
    <row r="30" spans="1:10">
      <c r="A30" s="368" t="s">
        <v>24</v>
      </c>
      <c r="B30" s="430">
        <f>'Horaires &amp; Groupes'!J80</f>
        <v>0</v>
      </c>
      <c r="C30" s="419">
        <f>B30-(SUM(D30:H35))</f>
        <v>0</v>
      </c>
      <c r="D30" s="39"/>
      <c r="E30" s="40"/>
      <c r="F30" s="40"/>
      <c r="G30" s="40"/>
      <c r="H30" s="41"/>
      <c r="I30" s="14"/>
      <c r="J30" s="21"/>
    </row>
    <row r="31" spans="1:10">
      <c r="A31" s="371" t="s">
        <v>162</v>
      </c>
      <c r="B31" s="431"/>
      <c r="C31" s="435"/>
      <c r="D31" s="39"/>
      <c r="E31" s="40"/>
      <c r="F31" s="40"/>
      <c r="G31" s="40"/>
      <c r="H31" s="41"/>
      <c r="I31" s="14"/>
      <c r="J31" s="21"/>
    </row>
    <row r="32" spans="1:10">
      <c r="A32" s="371" t="s">
        <v>104</v>
      </c>
      <c r="B32" s="431"/>
      <c r="C32" s="435"/>
      <c r="D32" s="39"/>
      <c r="E32" s="40"/>
      <c r="F32" s="40"/>
      <c r="G32" s="40"/>
      <c r="H32" s="41"/>
      <c r="I32" s="14"/>
      <c r="J32" s="21"/>
    </row>
    <row r="33" spans="1:10">
      <c r="A33" s="371" t="s">
        <v>3</v>
      </c>
      <c r="B33" s="431"/>
      <c r="C33" s="435"/>
      <c r="D33" s="39"/>
      <c r="E33" s="40"/>
      <c r="F33" s="40"/>
      <c r="G33" s="40"/>
      <c r="H33" s="41"/>
      <c r="I33" s="14"/>
      <c r="J33" s="21"/>
    </row>
    <row r="34" spans="1:10">
      <c r="A34" s="371"/>
      <c r="B34" s="431"/>
      <c r="C34" s="420"/>
      <c r="D34" s="39"/>
      <c r="E34" s="40"/>
      <c r="F34" s="40"/>
      <c r="G34" s="40"/>
      <c r="H34" s="41"/>
      <c r="I34" s="22"/>
      <c r="J34" s="21"/>
    </row>
    <row r="35" spans="1:10" ht="16.5" thickBot="1">
      <c r="A35" s="370"/>
      <c r="B35" s="432"/>
      <c r="C35" s="421"/>
      <c r="D35" s="42"/>
      <c r="E35" s="43"/>
      <c r="F35" s="43"/>
      <c r="G35" s="43"/>
      <c r="H35" s="44"/>
      <c r="I35" s="22"/>
      <c r="J35" s="21"/>
    </row>
  </sheetData>
  <sheetProtection password="86AB" sheet="1" objects="1" scenarios="1"/>
  <mergeCells count="16">
    <mergeCell ref="A22:B22"/>
    <mergeCell ref="B23:B28"/>
    <mergeCell ref="C23:C28"/>
    <mergeCell ref="B30:B35"/>
    <mergeCell ref="C30:C35"/>
    <mergeCell ref="A29:B29"/>
    <mergeCell ref="C16:C21"/>
    <mergeCell ref="D1:H1"/>
    <mergeCell ref="A5:C5"/>
    <mergeCell ref="A6:C6"/>
    <mergeCell ref="C9:C14"/>
    <mergeCell ref="A7:C7"/>
    <mergeCell ref="A8:B8"/>
    <mergeCell ref="A15:B15"/>
    <mergeCell ref="B9:B14"/>
    <mergeCell ref="B16:B21"/>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15.xml><?xml version="1.0" encoding="utf-8"?>
<worksheet xmlns="http://schemas.openxmlformats.org/spreadsheetml/2006/main" xmlns:r="http://schemas.openxmlformats.org/officeDocument/2006/relationships">
  <dimension ref="A1:H36"/>
  <sheetViews>
    <sheetView workbookViewId="0"/>
  </sheetViews>
  <sheetFormatPr baseColWidth="10" defaultRowHeight="15.75"/>
  <cols>
    <col min="1" max="1" width="14.7109375" style="19" bestFit="1" customWidth="1"/>
    <col min="2" max="2" width="8.42578125" style="20" bestFit="1" customWidth="1"/>
    <col min="3" max="3" width="9.85546875" style="20" bestFit="1" customWidth="1"/>
    <col min="4" max="4" width="7.7109375" style="20" bestFit="1" customWidth="1"/>
    <col min="5" max="5" width="8.85546875" style="20" bestFit="1" customWidth="1"/>
    <col min="6" max="6" width="11.42578125" style="20"/>
    <col min="7" max="7" width="7.7109375" style="20" bestFit="1" customWidth="1"/>
    <col min="8" max="16384" width="11.42578125" style="19"/>
  </cols>
  <sheetData>
    <row r="1" spans="1:8" ht="16.5" thickBot="1">
      <c r="A1" s="287" t="s">
        <v>163</v>
      </c>
      <c r="B1" s="29">
        <v>1</v>
      </c>
      <c r="C1" s="285"/>
      <c r="D1" s="416" t="s">
        <v>111</v>
      </c>
      <c r="E1" s="417"/>
      <c r="F1" s="418"/>
      <c r="G1" s="16"/>
      <c r="H1" s="21"/>
    </row>
    <row r="2" spans="1:8" ht="16.5" thickBot="1">
      <c r="A2" s="288" t="s">
        <v>164</v>
      </c>
      <c r="B2" s="283">
        <f>SUM(D4:F4)</f>
        <v>18</v>
      </c>
      <c r="C2" s="285"/>
      <c r="D2" s="30" t="s">
        <v>167</v>
      </c>
      <c r="E2" s="31"/>
      <c r="F2" s="32"/>
      <c r="G2" s="18"/>
      <c r="H2" s="21"/>
    </row>
    <row r="3" spans="1:8" ht="16.5" thickBot="1">
      <c r="A3" s="289" t="s">
        <v>169</v>
      </c>
      <c r="B3" s="284">
        <f>G5</f>
        <v>1</v>
      </c>
      <c r="C3" s="286" t="s">
        <v>62</v>
      </c>
      <c r="D3" s="33" t="s">
        <v>83</v>
      </c>
      <c r="E3" s="34"/>
      <c r="F3" s="35"/>
      <c r="G3" s="22"/>
      <c r="H3" s="21"/>
    </row>
    <row r="4" spans="1:8" ht="16.5" thickBot="1">
      <c r="A4" s="290" t="s">
        <v>63</v>
      </c>
      <c r="B4" s="291" t="s">
        <v>64</v>
      </c>
      <c r="C4" s="292" t="s">
        <v>65</v>
      </c>
      <c r="D4" s="36">
        <v>18</v>
      </c>
      <c r="E4" s="37">
        <v>0</v>
      </c>
      <c r="F4" s="38">
        <v>0</v>
      </c>
      <c r="G4" s="293" t="s">
        <v>66</v>
      </c>
    </row>
    <row r="5" spans="1:8">
      <c r="A5" s="436" t="s">
        <v>193</v>
      </c>
      <c r="B5" s="437"/>
      <c r="C5" s="437"/>
      <c r="D5" s="294">
        <v>1</v>
      </c>
      <c r="E5" s="294">
        <v>0</v>
      </c>
      <c r="F5" s="295">
        <v>0</v>
      </c>
      <c r="G5" s="296">
        <f>SUM(D5:F5)</f>
        <v>1</v>
      </c>
    </row>
    <row r="6" spans="1:8">
      <c r="A6" s="423" t="s">
        <v>67</v>
      </c>
      <c r="B6" s="424"/>
      <c r="C6" s="424"/>
      <c r="D6" s="297">
        <f>SUM(D10:D15,D17:D22,D24:D29,D31:D36)</f>
        <v>0</v>
      </c>
      <c r="E6" s="297">
        <f>SUM(E10:E15,E17:E22,E24:E29,E31:E36)</f>
        <v>0</v>
      </c>
      <c r="F6" s="298">
        <f>SUM(F10:F15,F17:F22,F24:F29,F31:F36)</f>
        <v>0</v>
      </c>
      <c r="G6" s="299">
        <f>SUM(D6:F6)</f>
        <v>0</v>
      </c>
    </row>
    <row r="7" spans="1:8">
      <c r="A7" s="425" t="s">
        <v>68</v>
      </c>
      <c r="B7" s="426"/>
      <c r="C7" s="426"/>
      <c r="D7" s="300">
        <f>D5+D6</f>
        <v>1</v>
      </c>
      <c r="E7" s="300">
        <f>E6</f>
        <v>0</v>
      </c>
      <c r="F7" s="301">
        <f>F6</f>
        <v>0</v>
      </c>
      <c r="G7" s="299">
        <f>SUM(D7:F7)</f>
        <v>1</v>
      </c>
    </row>
    <row r="8" spans="1:8" ht="16.5" thickBot="1">
      <c r="A8" s="427" t="s">
        <v>7</v>
      </c>
      <c r="B8" s="428"/>
      <c r="C8" s="429"/>
      <c r="D8" s="302">
        <f>D7-D4</f>
        <v>-17</v>
      </c>
      <c r="E8" s="302">
        <f>E7-E4</f>
        <v>0</v>
      </c>
      <c r="F8" s="303">
        <f>F7-F4</f>
        <v>0</v>
      </c>
      <c r="G8" s="304">
        <f>SUM(D8:F8)</f>
        <v>-17</v>
      </c>
    </row>
    <row r="9" spans="1:8">
      <c r="A9" s="433" t="s">
        <v>96</v>
      </c>
      <c r="B9" s="434"/>
      <c r="C9" s="305" t="s">
        <v>71</v>
      </c>
      <c r="D9" s="306"/>
      <c r="E9" s="307"/>
      <c r="F9" s="308"/>
      <c r="G9" s="22"/>
      <c r="H9" s="21"/>
    </row>
    <row r="10" spans="1:8">
      <c r="A10" s="368" t="s">
        <v>24</v>
      </c>
      <c r="B10" s="430">
        <f>'Horaires &amp; Groupes'!J15</f>
        <v>0</v>
      </c>
      <c r="C10" s="419">
        <f>B10-(SUM(D10:F15))</f>
        <v>0</v>
      </c>
      <c r="D10" s="39"/>
      <c r="E10" s="40"/>
      <c r="F10" s="41"/>
      <c r="G10" s="14"/>
      <c r="H10" s="21"/>
    </row>
    <row r="11" spans="1:8">
      <c r="A11" s="371" t="s">
        <v>104</v>
      </c>
      <c r="B11" s="431"/>
      <c r="C11" s="435"/>
      <c r="D11" s="39"/>
      <c r="E11" s="40"/>
      <c r="F11" s="41"/>
      <c r="G11" s="14"/>
      <c r="H11" s="21"/>
    </row>
    <row r="12" spans="1:8">
      <c r="A12" s="371" t="s">
        <v>110</v>
      </c>
      <c r="B12" s="431"/>
      <c r="C12" s="435"/>
      <c r="D12" s="39"/>
      <c r="E12" s="40"/>
      <c r="F12" s="41"/>
      <c r="G12" s="14"/>
      <c r="H12" s="21"/>
    </row>
    <row r="13" spans="1:8">
      <c r="A13" s="371"/>
      <c r="B13" s="431"/>
      <c r="C13" s="435"/>
      <c r="D13" s="39"/>
      <c r="E13" s="40"/>
      <c r="F13" s="41"/>
      <c r="G13" s="14"/>
      <c r="H13" s="21"/>
    </row>
    <row r="14" spans="1:8">
      <c r="A14" s="371"/>
      <c r="B14" s="431"/>
      <c r="C14" s="420"/>
      <c r="D14" s="39"/>
      <c r="E14" s="40"/>
      <c r="F14" s="41"/>
      <c r="G14" s="22"/>
      <c r="H14" s="21"/>
    </row>
    <row r="15" spans="1:8" ht="16.5" thickBot="1">
      <c r="A15" s="370"/>
      <c r="B15" s="432"/>
      <c r="C15" s="421"/>
      <c r="D15" s="42"/>
      <c r="E15" s="43"/>
      <c r="F15" s="44"/>
      <c r="G15" s="22"/>
      <c r="H15" s="21"/>
    </row>
    <row r="16" spans="1:8">
      <c r="A16" s="414" t="s">
        <v>97</v>
      </c>
      <c r="B16" s="415"/>
      <c r="C16" s="309" t="s">
        <v>71</v>
      </c>
      <c r="D16" s="310"/>
      <c r="E16" s="311"/>
      <c r="F16" s="312"/>
      <c r="G16" s="22"/>
      <c r="H16" s="21"/>
    </row>
    <row r="17" spans="1:8">
      <c r="A17" s="368" t="s">
        <v>24</v>
      </c>
      <c r="B17" s="430">
        <f>'Horaires &amp; Groupes'!J37</f>
        <v>0</v>
      </c>
      <c r="C17" s="419">
        <f>B17-(SUM(D17:F22))</f>
        <v>0</v>
      </c>
      <c r="D17" s="39"/>
      <c r="E17" s="40"/>
      <c r="F17" s="41"/>
      <c r="G17" s="14"/>
      <c r="H17" s="21"/>
    </row>
    <row r="18" spans="1:8">
      <c r="A18" s="371" t="s">
        <v>162</v>
      </c>
      <c r="B18" s="431"/>
      <c r="C18" s="435"/>
      <c r="D18" s="39"/>
      <c r="E18" s="40"/>
      <c r="F18" s="41"/>
      <c r="G18" s="14"/>
      <c r="H18" s="21"/>
    </row>
    <row r="19" spans="1:8">
      <c r="A19" s="371" t="s">
        <v>104</v>
      </c>
      <c r="B19" s="431"/>
      <c r="C19" s="435"/>
      <c r="D19" s="39"/>
      <c r="E19" s="40"/>
      <c r="F19" s="41"/>
      <c r="G19" s="14"/>
      <c r="H19" s="21"/>
    </row>
    <row r="20" spans="1:8">
      <c r="A20" s="371" t="s">
        <v>110</v>
      </c>
      <c r="B20" s="431"/>
      <c r="C20" s="435"/>
      <c r="D20" s="39"/>
      <c r="E20" s="40"/>
      <c r="F20" s="41"/>
      <c r="G20" s="14"/>
      <c r="H20" s="21"/>
    </row>
    <row r="21" spans="1:8">
      <c r="A21" s="371"/>
      <c r="B21" s="431"/>
      <c r="C21" s="420"/>
      <c r="D21" s="39"/>
      <c r="E21" s="40"/>
      <c r="F21" s="41"/>
      <c r="G21" s="22"/>
      <c r="H21" s="21"/>
    </row>
    <row r="22" spans="1:8" ht="16.5" thickBot="1">
      <c r="A22" s="370"/>
      <c r="B22" s="432"/>
      <c r="C22" s="421"/>
      <c r="D22" s="42"/>
      <c r="E22" s="43"/>
      <c r="F22" s="44"/>
      <c r="G22" s="22"/>
      <c r="H22" s="21"/>
    </row>
    <row r="23" spans="1:8">
      <c r="A23" s="414" t="s">
        <v>98</v>
      </c>
      <c r="B23" s="415"/>
      <c r="C23" s="309" t="s">
        <v>71</v>
      </c>
      <c r="D23" s="310"/>
      <c r="E23" s="311"/>
      <c r="F23" s="312"/>
      <c r="G23" s="22"/>
      <c r="H23" s="24"/>
    </row>
    <row r="24" spans="1:8">
      <c r="A24" s="368" t="s">
        <v>24</v>
      </c>
      <c r="B24" s="430">
        <f>'Horaires &amp; Groupes'!J59</f>
        <v>0</v>
      </c>
      <c r="C24" s="419">
        <f>B24-(SUM(D24:F29))</f>
        <v>0</v>
      </c>
      <c r="D24" s="39"/>
      <c r="E24" s="40"/>
      <c r="F24" s="41"/>
      <c r="G24" s="14"/>
      <c r="H24" s="21"/>
    </row>
    <row r="25" spans="1:8">
      <c r="A25" s="371" t="s">
        <v>162</v>
      </c>
      <c r="B25" s="431"/>
      <c r="C25" s="435"/>
      <c r="D25" s="39"/>
      <c r="E25" s="40"/>
      <c r="F25" s="41"/>
      <c r="G25" s="14"/>
      <c r="H25" s="21"/>
    </row>
    <row r="26" spans="1:8">
      <c r="A26" s="371" t="s">
        <v>104</v>
      </c>
      <c r="B26" s="431"/>
      <c r="C26" s="435"/>
      <c r="D26" s="39"/>
      <c r="E26" s="40"/>
      <c r="F26" s="41"/>
      <c r="G26" s="14"/>
      <c r="H26" s="21"/>
    </row>
    <row r="27" spans="1:8">
      <c r="A27" s="371" t="s">
        <v>110</v>
      </c>
      <c r="B27" s="431"/>
      <c r="C27" s="435"/>
      <c r="D27" s="39"/>
      <c r="E27" s="40"/>
      <c r="F27" s="41"/>
      <c r="G27" s="14"/>
      <c r="H27" s="21"/>
    </row>
    <row r="28" spans="1:8">
      <c r="A28" s="371"/>
      <c r="B28" s="431"/>
      <c r="C28" s="420"/>
      <c r="D28" s="39"/>
      <c r="E28" s="40"/>
      <c r="F28" s="41"/>
      <c r="G28" s="22"/>
      <c r="H28" s="21"/>
    </row>
    <row r="29" spans="1:8" ht="16.5" thickBot="1">
      <c r="A29" s="370"/>
      <c r="B29" s="432"/>
      <c r="C29" s="421"/>
      <c r="D29" s="42"/>
      <c r="E29" s="43"/>
      <c r="F29" s="44"/>
      <c r="G29" s="22"/>
      <c r="H29" s="21"/>
    </row>
    <row r="30" spans="1:8">
      <c r="A30" s="414" t="s">
        <v>99</v>
      </c>
      <c r="B30" s="415"/>
      <c r="C30" s="309" t="s">
        <v>71</v>
      </c>
      <c r="D30" s="310"/>
      <c r="E30" s="311"/>
      <c r="F30" s="312"/>
      <c r="G30" s="22"/>
      <c r="H30" s="21"/>
    </row>
    <row r="31" spans="1:8">
      <c r="A31" s="368" t="s">
        <v>24</v>
      </c>
      <c r="B31" s="430">
        <f>'Horaires &amp; Groupes'!J81</f>
        <v>0</v>
      </c>
      <c r="C31" s="419">
        <f>B31-(SUM(D31:F36))</f>
        <v>0</v>
      </c>
      <c r="D31" s="39"/>
      <c r="E31" s="40"/>
      <c r="F31" s="41"/>
      <c r="G31" s="14"/>
      <c r="H31" s="21"/>
    </row>
    <row r="32" spans="1:8">
      <c r="A32" s="371" t="s">
        <v>162</v>
      </c>
      <c r="B32" s="431"/>
      <c r="C32" s="435"/>
      <c r="D32" s="39"/>
      <c r="E32" s="40"/>
      <c r="F32" s="41"/>
      <c r="G32" s="14"/>
      <c r="H32" s="21"/>
    </row>
    <row r="33" spans="1:8">
      <c r="A33" s="371" t="s">
        <v>104</v>
      </c>
      <c r="B33" s="431"/>
      <c r="C33" s="435"/>
      <c r="D33" s="39"/>
      <c r="E33" s="40"/>
      <c r="F33" s="41"/>
      <c r="G33" s="14"/>
      <c r="H33" s="21"/>
    </row>
    <row r="34" spans="1:8">
      <c r="A34" s="371" t="s">
        <v>110</v>
      </c>
      <c r="B34" s="431"/>
      <c r="C34" s="435"/>
      <c r="D34" s="39"/>
      <c r="E34" s="40"/>
      <c r="F34" s="41"/>
      <c r="G34" s="14"/>
      <c r="H34" s="21"/>
    </row>
    <row r="35" spans="1:8">
      <c r="A35" s="371"/>
      <c r="B35" s="431"/>
      <c r="C35" s="420"/>
      <c r="D35" s="39"/>
      <c r="E35" s="40"/>
      <c r="F35" s="41"/>
      <c r="G35" s="22"/>
      <c r="H35" s="21"/>
    </row>
    <row r="36" spans="1:8" ht="16.5" thickBot="1">
      <c r="A36" s="370"/>
      <c r="B36" s="432"/>
      <c r="C36" s="421"/>
      <c r="D36" s="42"/>
      <c r="E36" s="43"/>
      <c r="F36" s="44"/>
      <c r="G36" s="22"/>
      <c r="H36" s="21"/>
    </row>
  </sheetData>
  <sheetProtection password="86AB" sheet="1" objects="1" scenarios="1"/>
  <mergeCells count="17">
    <mergeCell ref="B10:B15"/>
    <mergeCell ref="C10:C15"/>
    <mergeCell ref="D1:F1"/>
    <mergeCell ref="A6:C6"/>
    <mergeCell ref="A7:C7"/>
    <mergeCell ref="A8:C8"/>
    <mergeCell ref="A9:B9"/>
    <mergeCell ref="A5:C5"/>
    <mergeCell ref="A30:B30"/>
    <mergeCell ref="B31:B36"/>
    <mergeCell ref="C31:C36"/>
    <mergeCell ref="A16:B16"/>
    <mergeCell ref="B17:B22"/>
    <mergeCell ref="C17:C22"/>
    <mergeCell ref="A23:B23"/>
    <mergeCell ref="B24:B29"/>
    <mergeCell ref="C24:C29"/>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16.xml><?xml version="1.0" encoding="utf-8"?>
<worksheet xmlns="http://schemas.openxmlformats.org/spreadsheetml/2006/main" xmlns:r="http://schemas.openxmlformats.org/officeDocument/2006/relationships">
  <dimension ref="A1:H35"/>
  <sheetViews>
    <sheetView workbookViewId="0"/>
  </sheetViews>
  <sheetFormatPr baseColWidth="10" defaultRowHeight="15.75"/>
  <cols>
    <col min="1" max="1" width="14.7109375" style="19" bestFit="1" customWidth="1"/>
    <col min="2" max="2" width="8.42578125" style="20" bestFit="1" customWidth="1"/>
    <col min="3" max="3" width="9.85546875" style="20" bestFit="1" customWidth="1"/>
    <col min="4" max="4" width="7.7109375" style="20" bestFit="1" customWidth="1"/>
    <col min="5" max="5" width="8.85546875" style="20" bestFit="1" customWidth="1"/>
    <col min="6" max="6" width="11.42578125" style="20"/>
    <col min="7" max="7" width="7.7109375" style="20" bestFit="1" customWidth="1"/>
    <col min="8" max="16384" width="11.42578125" style="19"/>
  </cols>
  <sheetData>
    <row r="1" spans="1:8" ht="16.5" thickBot="1">
      <c r="A1" s="287" t="s">
        <v>163</v>
      </c>
      <c r="B1" s="29">
        <v>1</v>
      </c>
      <c r="C1" s="285"/>
      <c r="D1" s="438" t="s">
        <v>112</v>
      </c>
      <c r="E1" s="439"/>
      <c r="F1" s="440"/>
      <c r="G1" s="16"/>
      <c r="H1" s="21"/>
    </row>
    <row r="2" spans="1:8" ht="16.5" thickBot="1">
      <c r="A2" s="288" t="s">
        <v>164</v>
      </c>
      <c r="B2" s="283">
        <f>SUM(D4:F4)</f>
        <v>18</v>
      </c>
      <c r="C2" s="285"/>
      <c r="D2" s="30" t="s">
        <v>167</v>
      </c>
      <c r="E2" s="31"/>
      <c r="F2" s="32"/>
      <c r="G2" s="18"/>
      <c r="H2" s="21"/>
    </row>
    <row r="3" spans="1:8" ht="16.5" thickBot="1">
      <c r="A3" s="289" t="s">
        <v>169</v>
      </c>
      <c r="B3" s="284">
        <v>0</v>
      </c>
      <c r="C3" s="286" t="s">
        <v>62</v>
      </c>
      <c r="D3" s="33" t="s">
        <v>83</v>
      </c>
      <c r="E3" s="34"/>
      <c r="F3" s="35"/>
      <c r="G3" s="22"/>
      <c r="H3" s="21"/>
    </row>
    <row r="4" spans="1:8" ht="16.5" thickBot="1">
      <c r="A4" s="290" t="s">
        <v>63</v>
      </c>
      <c r="B4" s="291" t="s">
        <v>64</v>
      </c>
      <c r="C4" s="292" t="s">
        <v>65</v>
      </c>
      <c r="D4" s="36">
        <v>18</v>
      </c>
      <c r="E4" s="37">
        <v>0</v>
      </c>
      <c r="F4" s="38">
        <v>0</v>
      </c>
      <c r="G4" s="293" t="s">
        <v>66</v>
      </c>
    </row>
    <row r="5" spans="1:8">
      <c r="A5" s="423" t="s">
        <v>67</v>
      </c>
      <c r="B5" s="424"/>
      <c r="C5" s="424"/>
      <c r="D5" s="297">
        <f>SUM(D9:D14,D16:D21,D23:D28,D30:D35)</f>
        <v>0</v>
      </c>
      <c r="E5" s="297">
        <f>SUM(E9:E14,E16:E21,E23:E28,E30:E35)</f>
        <v>0</v>
      </c>
      <c r="F5" s="298">
        <f>SUM(F9:F14,F16:F21,F23:F28,F30:F35)</f>
        <v>0</v>
      </c>
      <c r="G5" s="299">
        <f>SUM(D5:F5)</f>
        <v>0</v>
      </c>
    </row>
    <row r="6" spans="1:8">
      <c r="A6" s="425" t="s">
        <v>68</v>
      </c>
      <c r="B6" s="426"/>
      <c r="C6" s="426"/>
      <c r="D6" s="300">
        <f>D5</f>
        <v>0</v>
      </c>
      <c r="E6" s="300">
        <f>E5</f>
        <v>0</v>
      </c>
      <c r="F6" s="301">
        <f>F5</f>
        <v>0</v>
      </c>
      <c r="G6" s="299">
        <f>SUM(D6:F6)</f>
        <v>0</v>
      </c>
    </row>
    <row r="7" spans="1:8" ht="16.5" thickBot="1">
      <c r="A7" s="427" t="s">
        <v>7</v>
      </c>
      <c r="B7" s="428"/>
      <c r="C7" s="429"/>
      <c r="D7" s="302">
        <f>D6-D4</f>
        <v>-18</v>
      </c>
      <c r="E7" s="302">
        <f>E6-E4</f>
        <v>0</v>
      </c>
      <c r="F7" s="303">
        <f>F6-F4</f>
        <v>0</v>
      </c>
      <c r="G7" s="304">
        <f>SUM(D7:F7)</f>
        <v>-18</v>
      </c>
    </row>
    <row r="8" spans="1:8">
      <c r="A8" s="433" t="s">
        <v>96</v>
      </c>
      <c r="B8" s="434"/>
      <c r="C8" s="305" t="s">
        <v>71</v>
      </c>
      <c r="D8" s="306"/>
      <c r="E8" s="307"/>
      <c r="F8" s="308"/>
      <c r="G8" s="22"/>
      <c r="H8" s="21"/>
    </row>
    <row r="9" spans="1:8">
      <c r="A9" s="368" t="s">
        <v>24</v>
      </c>
      <c r="B9" s="430">
        <f>'Horaires &amp; Groupes'!J16</f>
        <v>0</v>
      </c>
      <c r="C9" s="419">
        <f>B9-(SUM(D9:F14))</f>
        <v>0</v>
      </c>
      <c r="D9" s="39"/>
      <c r="E9" s="40"/>
      <c r="F9" s="41"/>
      <c r="G9" s="14"/>
      <c r="H9" s="21"/>
    </row>
    <row r="10" spans="1:8">
      <c r="A10" s="371" t="s">
        <v>104</v>
      </c>
      <c r="B10" s="431"/>
      <c r="C10" s="435"/>
      <c r="D10" s="39"/>
      <c r="E10" s="40"/>
      <c r="F10" s="41"/>
      <c r="G10" s="14"/>
      <c r="H10" s="21"/>
    </row>
    <row r="11" spans="1:8">
      <c r="A11" s="371" t="s">
        <v>113</v>
      </c>
      <c r="B11" s="431"/>
      <c r="C11" s="435"/>
      <c r="D11" s="39"/>
      <c r="E11" s="40"/>
      <c r="F11" s="41"/>
      <c r="G11" s="14"/>
      <c r="H11" s="21"/>
    </row>
    <row r="12" spans="1:8">
      <c r="A12" s="371"/>
      <c r="B12" s="431"/>
      <c r="C12" s="435"/>
      <c r="D12" s="39"/>
      <c r="E12" s="40"/>
      <c r="F12" s="41"/>
      <c r="G12" s="14"/>
      <c r="H12" s="21"/>
    </row>
    <row r="13" spans="1:8">
      <c r="A13" s="371"/>
      <c r="B13" s="431"/>
      <c r="C13" s="420"/>
      <c r="D13" s="39"/>
      <c r="E13" s="40"/>
      <c r="F13" s="41"/>
      <c r="G13" s="22"/>
      <c r="H13" s="21"/>
    </row>
    <row r="14" spans="1:8" ht="16.5" thickBot="1">
      <c r="A14" s="370"/>
      <c r="B14" s="432"/>
      <c r="C14" s="421"/>
      <c r="D14" s="42"/>
      <c r="E14" s="43"/>
      <c r="F14" s="44"/>
      <c r="G14" s="22"/>
      <c r="H14" s="21"/>
    </row>
    <row r="15" spans="1:8">
      <c r="A15" s="414" t="s">
        <v>97</v>
      </c>
      <c r="B15" s="415"/>
      <c r="C15" s="309" t="s">
        <v>71</v>
      </c>
      <c r="D15" s="310"/>
      <c r="E15" s="311"/>
      <c r="F15" s="312"/>
      <c r="G15" s="22"/>
      <c r="H15" s="21"/>
    </row>
    <row r="16" spans="1:8">
      <c r="A16" s="368" t="s">
        <v>24</v>
      </c>
      <c r="B16" s="430">
        <f>'Horaires &amp; Groupes'!J38</f>
        <v>0</v>
      </c>
      <c r="C16" s="419">
        <f>B16-(SUM(D16:F21))</f>
        <v>0</v>
      </c>
      <c r="D16" s="39"/>
      <c r="E16" s="40"/>
      <c r="F16" s="41"/>
      <c r="G16" s="14"/>
      <c r="H16" s="21"/>
    </row>
    <row r="17" spans="1:8">
      <c r="A17" s="371" t="s">
        <v>162</v>
      </c>
      <c r="B17" s="431"/>
      <c r="C17" s="435"/>
      <c r="D17" s="39"/>
      <c r="E17" s="40"/>
      <c r="F17" s="41"/>
      <c r="G17" s="14"/>
      <c r="H17" s="21"/>
    </row>
    <row r="18" spans="1:8">
      <c r="A18" s="371" t="s">
        <v>104</v>
      </c>
      <c r="B18" s="431"/>
      <c r="C18" s="435"/>
      <c r="D18" s="39"/>
      <c r="E18" s="40"/>
      <c r="F18" s="41"/>
      <c r="G18" s="14"/>
      <c r="H18" s="21"/>
    </row>
    <row r="19" spans="1:8">
      <c r="A19" s="371" t="s">
        <v>113</v>
      </c>
      <c r="B19" s="431"/>
      <c r="C19" s="435"/>
      <c r="D19" s="39"/>
      <c r="E19" s="40"/>
      <c r="F19" s="41"/>
      <c r="G19" s="14"/>
      <c r="H19" s="21"/>
    </row>
    <row r="20" spans="1:8">
      <c r="A20" s="371"/>
      <c r="B20" s="431"/>
      <c r="C20" s="420"/>
      <c r="D20" s="39"/>
      <c r="E20" s="40"/>
      <c r="F20" s="41"/>
      <c r="G20" s="22"/>
      <c r="H20" s="21"/>
    </row>
    <row r="21" spans="1:8" ht="16.5" thickBot="1">
      <c r="A21" s="370"/>
      <c r="B21" s="432"/>
      <c r="C21" s="421"/>
      <c r="D21" s="42"/>
      <c r="E21" s="43"/>
      <c r="F21" s="44"/>
      <c r="G21" s="22"/>
      <c r="H21" s="21"/>
    </row>
    <row r="22" spans="1:8">
      <c r="A22" s="414" t="s">
        <v>98</v>
      </c>
      <c r="B22" s="415"/>
      <c r="C22" s="309" t="s">
        <v>71</v>
      </c>
      <c r="D22" s="310"/>
      <c r="E22" s="311"/>
      <c r="F22" s="312"/>
      <c r="G22" s="22"/>
      <c r="H22" s="24"/>
    </row>
    <row r="23" spans="1:8">
      <c r="A23" s="368" t="s">
        <v>24</v>
      </c>
      <c r="B23" s="430">
        <f>'Horaires &amp; Groupes'!J60</f>
        <v>0</v>
      </c>
      <c r="C23" s="419">
        <f>B23-(SUM(D23:F28))</f>
        <v>0</v>
      </c>
      <c r="D23" s="39"/>
      <c r="E23" s="40"/>
      <c r="F23" s="41"/>
      <c r="G23" s="14"/>
      <c r="H23" s="21"/>
    </row>
    <row r="24" spans="1:8">
      <c r="A24" s="371" t="s">
        <v>162</v>
      </c>
      <c r="B24" s="431"/>
      <c r="C24" s="435"/>
      <c r="D24" s="39"/>
      <c r="E24" s="40"/>
      <c r="F24" s="41"/>
      <c r="G24" s="14"/>
      <c r="H24" s="21"/>
    </row>
    <row r="25" spans="1:8">
      <c r="A25" s="371" t="s">
        <v>104</v>
      </c>
      <c r="B25" s="431"/>
      <c r="C25" s="435"/>
      <c r="D25" s="39"/>
      <c r="E25" s="40"/>
      <c r="F25" s="41"/>
      <c r="G25" s="14"/>
      <c r="H25" s="21"/>
    </row>
    <row r="26" spans="1:8">
      <c r="A26" s="371" t="s">
        <v>113</v>
      </c>
      <c r="B26" s="431"/>
      <c r="C26" s="435"/>
      <c r="D26" s="39"/>
      <c r="E26" s="40"/>
      <c r="F26" s="41"/>
      <c r="G26" s="14"/>
      <c r="H26" s="21"/>
    </row>
    <row r="27" spans="1:8">
      <c r="A27" s="371"/>
      <c r="B27" s="431"/>
      <c r="C27" s="420"/>
      <c r="D27" s="39"/>
      <c r="E27" s="40"/>
      <c r="F27" s="41"/>
      <c r="G27" s="22"/>
      <c r="H27" s="21"/>
    </row>
    <row r="28" spans="1:8" ht="16.5" thickBot="1">
      <c r="A28" s="370"/>
      <c r="B28" s="432"/>
      <c r="C28" s="421"/>
      <c r="D28" s="42"/>
      <c r="E28" s="43"/>
      <c r="F28" s="44"/>
      <c r="G28" s="22"/>
      <c r="H28" s="21"/>
    </row>
    <row r="29" spans="1:8">
      <c r="A29" s="414" t="s">
        <v>99</v>
      </c>
      <c r="B29" s="415"/>
      <c r="C29" s="309" t="s">
        <v>71</v>
      </c>
      <c r="D29" s="310"/>
      <c r="E29" s="311"/>
      <c r="F29" s="312"/>
      <c r="G29" s="22"/>
      <c r="H29" s="21"/>
    </row>
    <row r="30" spans="1:8">
      <c r="A30" s="368" t="s">
        <v>24</v>
      </c>
      <c r="B30" s="430">
        <f>'Horaires &amp; Groupes'!J82</f>
        <v>0</v>
      </c>
      <c r="C30" s="419">
        <f>B30-(SUM(D30:F35))</f>
        <v>0</v>
      </c>
      <c r="D30" s="39"/>
      <c r="E30" s="40"/>
      <c r="F30" s="41"/>
      <c r="G30" s="14"/>
      <c r="H30" s="21"/>
    </row>
    <row r="31" spans="1:8">
      <c r="A31" s="371" t="s">
        <v>162</v>
      </c>
      <c r="B31" s="431"/>
      <c r="C31" s="435"/>
      <c r="D31" s="39"/>
      <c r="E31" s="40"/>
      <c r="F31" s="41"/>
      <c r="G31" s="14"/>
      <c r="H31" s="21"/>
    </row>
    <row r="32" spans="1:8">
      <c r="A32" s="371" t="s">
        <v>104</v>
      </c>
      <c r="B32" s="431"/>
      <c r="C32" s="435"/>
      <c r="D32" s="39"/>
      <c r="E32" s="40"/>
      <c r="F32" s="41"/>
      <c r="G32" s="14"/>
      <c r="H32" s="21"/>
    </row>
    <row r="33" spans="1:8">
      <c r="A33" s="371" t="s">
        <v>113</v>
      </c>
      <c r="B33" s="431"/>
      <c r="C33" s="435"/>
      <c r="D33" s="39"/>
      <c r="E33" s="40"/>
      <c r="F33" s="41"/>
      <c r="G33" s="14"/>
      <c r="H33" s="21"/>
    </row>
    <row r="34" spans="1:8">
      <c r="A34" s="371"/>
      <c r="B34" s="431"/>
      <c r="C34" s="420"/>
      <c r="D34" s="39"/>
      <c r="E34" s="40"/>
      <c r="F34" s="41"/>
      <c r="G34" s="22"/>
      <c r="H34" s="21"/>
    </row>
    <row r="35" spans="1:8" ht="16.5" thickBot="1">
      <c r="A35" s="370"/>
      <c r="B35" s="432"/>
      <c r="C35" s="421"/>
      <c r="D35" s="42"/>
      <c r="E35" s="43"/>
      <c r="F35" s="44"/>
      <c r="G35" s="22"/>
      <c r="H35" s="21"/>
    </row>
  </sheetData>
  <sheetProtection password="86AB" sheet="1" objects="1" scenarios="1"/>
  <mergeCells count="16">
    <mergeCell ref="B9:B14"/>
    <mergeCell ref="C9:C14"/>
    <mergeCell ref="D1:F1"/>
    <mergeCell ref="A5:C5"/>
    <mergeCell ref="A6:C6"/>
    <mergeCell ref="A7:C7"/>
    <mergeCell ref="A8:B8"/>
    <mergeCell ref="A29:B29"/>
    <mergeCell ref="B30:B35"/>
    <mergeCell ref="C30:C35"/>
    <mergeCell ref="A15:B15"/>
    <mergeCell ref="B16:B21"/>
    <mergeCell ref="C16:C21"/>
    <mergeCell ref="A22:B22"/>
    <mergeCell ref="B23:B28"/>
    <mergeCell ref="C23:C28"/>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17.xml><?xml version="1.0" encoding="utf-8"?>
<worksheet xmlns="http://schemas.openxmlformats.org/spreadsheetml/2006/main" xmlns:r="http://schemas.openxmlformats.org/officeDocument/2006/relationships">
  <dimension ref="A1:K36"/>
  <sheetViews>
    <sheetView workbookViewId="0"/>
  </sheetViews>
  <sheetFormatPr baseColWidth="10" defaultRowHeight="15.75"/>
  <cols>
    <col min="1" max="1" width="14.7109375" style="19" bestFit="1" customWidth="1"/>
    <col min="2" max="2" width="8.42578125" style="20" bestFit="1" customWidth="1"/>
    <col min="3" max="3" width="9.85546875" style="20" bestFit="1" customWidth="1"/>
    <col min="4" max="4" width="8.140625" style="20" bestFit="1" customWidth="1"/>
    <col min="5" max="5" width="9.42578125" style="20" bestFit="1" customWidth="1"/>
    <col min="6" max="7" width="8" style="20" bestFit="1" customWidth="1"/>
    <col min="8" max="8" width="11.42578125" style="20"/>
    <col min="9" max="9" width="7.7109375" style="20" bestFit="1" customWidth="1"/>
    <col min="10" max="16384" width="11.42578125" style="19"/>
  </cols>
  <sheetData>
    <row r="1" spans="1:10" ht="16.5" thickBot="1">
      <c r="A1" s="287" t="s">
        <v>163</v>
      </c>
      <c r="B1" s="29">
        <v>3</v>
      </c>
      <c r="C1" s="285"/>
      <c r="D1" s="416" t="s">
        <v>5</v>
      </c>
      <c r="E1" s="417"/>
      <c r="F1" s="417"/>
      <c r="G1" s="417"/>
      <c r="H1" s="418"/>
      <c r="I1" s="16"/>
      <c r="J1" s="21"/>
    </row>
    <row r="2" spans="1:10" ht="16.5" thickBot="1">
      <c r="A2" s="288" t="s">
        <v>164</v>
      </c>
      <c r="B2" s="283">
        <f>SUM(D4:H4)</f>
        <v>60</v>
      </c>
      <c r="C2" s="285"/>
      <c r="D2" s="30" t="s">
        <v>167</v>
      </c>
      <c r="E2" s="31" t="s">
        <v>168</v>
      </c>
      <c r="F2" s="31" t="s">
        <v>86</v>
      </c>
      <c r="G2" s="31"/>
      <c r="H2" s="32"/>
      <c r="I2" s="18"/>
      <c r="J2" s="21"/>
    </row>
    <row r="3" spans="1:10" ht="16.5" thickBot="1">
      <c r="A3" s="289" t="s">
        <v>169</v>
      </c>
      <c r="B3" s="284">
        <f>I5</f>
        <v>9</v>
      </c>
      <c r="C3" s="286" t="s">
        <v>62</v>
      </c>
      <c r="D3" s="33" t="s">
        <v>83</v>
      </c>
      <c r="E3" s="34" t="s">
        <v>83</v>
      </c>
      <c r="F3" s="34" t="s">
        <v>83</v>
      </c>
      <c r="G3" s="34"/>
      <c r="H3" s="35"/>
      <c r="I3" s="22"/>
      <c r="J3" s="21"/>
    </row>
    <row r="4" spans="1:10" ht="16.5" thickBot="1">
      <c r="A4" s="290" t="s">
        <v>63</v>
      </c>
      <c r="B4" s="291" t="s">
        <v>64</v>
      </c>
      <c r="C4" s="292" t="s">
        <v>65</v>
      </c>
      <c r="D4" s="36">
        <v>20</v>
      </c>
      <c r="E4" s="37">
        <v>20</v>
      </c>
      <c r="F4" s="37">
        <v>20</v>
      </c>
      <c r="G4" s="37">
        <v>0</v>
      </c>
      <c r="H4" s="38">
        <v>0</v>
      </c>
      <c r="I4" s="293" t="s">
        <v>66</v>
      </c>
    </row>
    <row r="5" spans="1:10">
      <c r="A5" s="436" t="s">
        <v>170</v>
      </c>
      <c r="B5" s="437"/>
      <c r="C5" s="437"/>
      <c r="D5" s="294">
        <v>3</v>
      </c>
      <c r="E5" s="294">
        <v>3</v>
      </c>
      <c r="F5" s="294">
        <v>3</v>
      </c>
      <c r="G5" s="294">
        <v>0</v>
      </c>
      <c r="H5" s="295">
        <v>0</v>
      </c>
      <c r="I5" s="296">
        <f>SUM(D5:H5)</f>
        <v>9</v>
      </c>
    </row>
    <row r="6" spans="1:10">
      <c r="A6" s="423" t="s">
        <v>67</v>
      </c>
      <c r="B6" s="424"/>
      <c r="C6" s="424"/>
      <c r="D6" s="297">
        <f>SUM(D10:D15,D17:D22,D24:D29,D31:D36)</f>
        <v>0</v>
      </c>
      <c r="E6" s="297">
        <f>SUM(E10:E15,E17:E22,E24:E29,E31:E36)</f>
        <v>0</v>
      </c>
      <c r="F6" s="297">
        <f>SUM(F10:F15,F17:F22,F24:F29,F31:F36)</f>
        <v>0</v>
      </c>
      <c r="G6" s="297">
        <f>SUM(G10:G15,G17:G22,G24:G29,G31:G36)</f>
        <v>0</v>
      </c>
      <c r="H6" s="298">
        <f>SUM(H10:H15,H17:H22,H24:H29,H31:H36)</f>
        <v>0</v>
      </c>
      <c r="I6" s="299">
        <f>SUM(D6:H6)</f>
        <v>0</v>
      </c>
    </row>
    <row r="7" spans="1:10">
      <c r="A7" s="425" t="s">
        <v>68</v>
      </c>
      <c r="B7" s="426"/>
      <c r="C7" s="426"/>
      <c r="D7" s="300">
        <f>D5+D6</f>
        <v>3</v>
      </c>
      <c r="E7" s="300">
        <f>E5+E6</f>
        <v>3</v>
      </c>
      <c r="F7" s="300">
        <f>F5+F6</f>
        <v>3</v>
      </c>
      <c r="G7" s="300">
        <f>G5+G6</f>
        <v>0</v>
      </c>
      <c r="H7" s="301">
        <f>H5+H6</f>
        <v>0</v>
      </c>
      <c r="I7" s="299">
        <f>SUM(D7:H7)</f>
        <v>9</v>
      </c>
    </row>
    <row r="8" spans="1:10" ht="16.5" thickBot="1">
      <c r="A8" s="427" t="s">
        <v>7</v>
      </c>
      <c r="B8" s="428"/>
      <c r="C8" s="429"/>
      <c r="D8" s="302">
        <f>D7-D4</f>
        <v>-17</v>
      </c>
      <c r="E8" s="302">
        <f>E7-E4</f>
        <v>-17</v>
      </c>
      <c r="F8" s="302">
        <f>F7-F4</f>
        <v>-17</v>
      </c>
      <c r="G8" s="302">
        <f>G7-G4</f>
        <v>0</v>
      </c>
      <c r="H8" s="303">
        <f>H7-H4</f>
        <v>0</v>
      </c>
      <c r="I8" s="304">
        <f>SUM(D8:H8)</f>
        <v>-51</v>
      </c>
    </row>
    <row r="9" spans="1:10">
      <c r="A9" s="433" t="s">
        <v>96</v>
      </c>
      <c r="B9" s="434"/>
      <c r="C9" s="305" t="s">
        <v>71</v>
      </c>
      <c r="D9" s="306"/>
      <c r="E9" s="307"/>
      <c r="F9" s="307"/>
      <c r="G9" s="307"/>
      <c r="H9" s="308"/>
      <c r="I9" s="22"/>
      <c r="J9" s="21"/>
    </row>
    <row r="10" spans="1:10">
      <c r="A10" s="368" t="s">
        <v>24</v>
      </c>
      <c r="B10" s="430">
        <f>'Horaires &amp; Groupes'!J17</f>
        <v>0</v>
      </c>
      <c r="C10" s="419">
        <f>B10-(SUM(D10:H15))</f>
        <v>0</v>
      </c>
      <c r="D10" s="39"/>
      <c r="E10" s="40"/>
      <c r="F10" s="40"/>
      <c r="G10" s="40"/>
      <c r="H10" s="41"/>
      <c r="I10" s="14"/>
      <c r="J10" s="21"/>
    </row>
    <row r="11" spans="1:10">
      <c r="A11" s="369" t="s">
        <v>104</v>
      </c>
      <c r="B11" s="431"/>
      <c r="C11" s="435"/>
      <c r="D11" s="59"/>
      <c r="E11" s="60"/>
      <c r="F11" s="60"/>
      <c r="G11" s="60"/>
      <c r="H11" s="61"/>
      <c r="I11" s="14"/>
      <c r="J11" s="21"/>
    </row>
    <row r="12" spans="1:10">
      <c r="A12" s="369" t="s">
        <v>5</v>
      </c>
      <c r="B12" s="431"/>
      <c r="C12" s="435"/>
      <c r="D12" s="59"/>
      <c r="E12" s="60"/>
      <c r="F12" s="60"/>
      <c r="G12" s="60"/>
      <c r="H12" s="61"/>
      <c r="I12" s="14"/>
      <c r="J12" s="21"/>
    </row>
    <row r="13" spans="1:10">
      <c r="A13" s="369"/>
      <c r="B13" s="431"/>
      <c r="C13" s="435"/>
      <c r="D13" s="59"/>
      <c r="E13" s="60"/>
      <c r="F13" s="60"/>
      <c r="G13" s="60"/>
      <c r="H13" s="61"/>
      <c r="I13" s="14"/>
      <c r="J13" s="21"/>
    </row>
    <row r="14" spans="1:10">
      <c r="A14" s="369"/>
      <c r="B14" s="431"/>
      <c r="C14" s="435"/>
      <c r="D14" s="59"/>
      <c r="E14" s="60"/>
      <c r="F14" s="60"/>
      <c r="G14" s="60"/>
      <c r="H14" s="61"/>
      <c r="I14" s="14"/>
      <c r="J14" s="21"/>
    </row>
    <row r="15" spans="1:10" ht="16.5" thickBot="1">
      <c r="A15" s="370"/>
      <c r="B15" s="432"/>
      <c r="C15" s="421"/>
      <c r="D15" s="42"/>
      <c r="E15" s="43"/>
      <c r="F15" s="43"/>
      <c r="G15" s="43"/>
      <c r="H15" s="44"/>
      <c r="I15" s="22"/>
      <c r="J15" s="21"/>
    </row>
    <row r="16" spans="1:10">
      <c r="A16" s="414" t="s">
        <v>97</v>
      </c>
      <c r="B16" s="415"/>
      <c r="C16" s="309" t="s">
        <v>71</v>
      </c>
      <c r="D16" s="310"/>
      <c r="E16" s="311"/>
      <c r="F16" s="311"/>
      <c r="G16" s="311"/>
      <c r="H16" s="312"/>
      <c r="I16" s="22"/>
      <c r="J16" s="21"/>
    </row>
    <row r="17" spans="1:11">
      <c r="A17" s="368" t="s">
        <v>24</v>
      </c>
      <c r="B17" s="430">
        <f>'Horaires &amp; Groupes'!J39</f>
        <v>0</v>
      </c>
      <c r="C17" s="419">
        <f>B17-(SUM(D17:H22))</f>
        <v>0</v>
      </c>
      <c r="D17" s="39"/>
      <c r="E17" s="40"/>
      <c r="F17" s="40"/>
      <c r="G17" s="40"/>
      <c r="H17" s="41"/>
      <c r="I17" s="14"/>
      <c r="J17" s="21"/>
    </row>
    <row r="18" spans="1:11">
      <c r="A18" s="369" t="s">
        <v>162</v>
      </c>
      <c r="B18" s="431"/>
      <c r="C18" s="435"/>
      <c r="D18" s="59"/>
      <c r="E18" s="60"/>
      <c r="F18" s="60"/>
      <c r="G18" s="60"/>
      <c r="H18" s="61"/>
      <c r="I18" s="14"/>
      <c r="J18" s="21"/>
    </row>
    <row r="19" spans="1:11">
      <c r="A19" s="369" t="s">
        <v>104</v>
      </c>
      <c r="B19" s="431"/>
      <c r="C19" s="435"/>
      <c r="D19" s="59"/>
      <c r="E19" s="60"/>
      <c r="F19" s="60"/>
      <c r="G19" s="60"/>
      <c r="H19" s="61"/>
      <c r="I19" s="14"/>
      <c r="J19" s="21"/>
    </row>
    <row r="20" spans="1:11">
      <c r="A20" s="369" t="s">
        <v>5</v>
      </c>
      <c r="B20" s="431"/>
      <c r="C20" s="435"/>
      <c r="D20" s="59"/>
      <c r="E20" s="60"/>
      <c r="F20" s="60"/>
      <c r="G20" s="60"/>
      <c r="H20" s="61"/>
      <c r="I20" s="14"/>
      <c r="J20" s="21"/>
    </row>
    <row r="21" spans="1:11">
      <c r="A21" s="369"/>
      <c r="B21" s="431"/>
      <c r="C21" s="435"/>
      <c r="D21" s="59"/>
      <c r="E21" s="60"/>
      <c r="F21" s="60"/>
      <c r="G21" s="60"/>
      <c r="H21" s="61"/>
      <c r="I21" s="14"/>
      <c r="J21" s="21"/>
    </row>
    <row r="22" spans="1:11" ht="16.5" thickBot="1">
      <c r="A22" s="370"/>
      <c r="B22" s="432"/>
      <c r="C22" s="421"/>
      <c r="D22" s="42"/>
      <c r="E22" s="43"/>
      <c r="F22" s="43"/>
      <c r="G22" s="43"/>
      <c r="H22" s="44"/>
      <c r="I22" s="22"/>
      <c r="J22" s="21"/>
    </row>
    <row r="23" spans="1:11">
      <c r="A23" s="414" t="s">
        <v>98</v>
      </c>
      <c r="B23" s="415"/>
      <c r="C23" s="309" t="s">
        <v>71</v>
      </c>
      <c r="D23" s="310"/>
      <c r="E23" s="311"/>
      <c r="F23" s="311"/>
      <c r="G23" s="311"/>
      <c r="H23" s="312"/>
      <c r="I23" s="22"/>
      <c r="J23" s="24"/>
    </row>
    <row r="24" spans="1:11">
      <c r="A24" s="368" t="s">
        <v>24</v>
      </c>
      <c r="B24" s="430">
        <f>'Horaires &amp; Groupes'!J61</f>
        <v>0</v>
      </c>
      <c r="C24" s="419">
        <f>B24-(SUM(D24:H29))</f>
        <v>0</v>
      </c>
      <c r="D24" s="39"/>
      <c r="E24" s="40"/>
      <c r="F24" s="40"/>
      <c r="G24" s="40"/>
      <c r="H24" s="41"/>
      <c r="I24" s="14"/>
      <c r="J24" s="21"/>
    </row>
    <row r="25" spans="1:11">
      <c r="A25" s="369" t="s">
        <v>162</v>
      </c>
      <c r="B25" s="431"/>
      <c r="C25" s="435"/>
      <c r="D25" s="39"/>
      <c r="E25" s="40"/>
      <c r="F25" s="40"/>
      <c r="G25" s="40"/>
      <c r="H25" s="41"/>
      <c r="I25" s="14"/>
      <c r="J25" s="21"/>
    </row>
    <row r="26" spans="1:11">
      <c r="A26" s="369" t="s">
        <v>104</v>
      </c>
      <c r="B26" s="431"/>
      <c r="C26" s="435"/>
      <c r="D26" s="39"/>
      <c r="E26" s="40"/>
      <c r="F26" s="40"/>
      <c r="G26" s="40"/>
      <c r="H26" s="41"/>
      <c r="I26" s="14"/>
      <c r="J26" s="21"/>
    </row>
    <row r="27" spans="1:11">
      <c r="A27" s="369" t="s">
        <v>5</v>
      </c>
      <c r="B27" s="431"/>
      <c r="C27" s="435"/>
      <c r="D27" s="39"/>
      <c r="E27" s="40"/>
      <c r="F27" s="40"/>
      <c r="G27" s="40"/>
      <c r="H27" s="41"/>
      <c r="I27" s="14"/>
      <c r="J27" s="21"/>
    </row>
    <row r="28" spans="1:11">
      <c r="A28" s="369"/>
      <c r="B28" s="431"/>
      <c r="C28" s="420"/>
      <c r="D28" s="39"/>
      <c r="E28" s="40"/>
      <c r="F28" s="40"/>
      <c r="G28" s="40"/>
      <c r="H28" s="41"/>
      <c r="I28" s="22"/>
      <c r="J28" s="21"/>
    </row>
    <row r="29" spans="1:11" ht="16.5" thickBot="1">
      <c r="A29" s="370"/>
      <c r="B29" s="432"/>
      <c r="C29" s="421"/>
      <c r="D29" s="42"/>
      <c r="E29" s="43"/>
      <c r="F29" s="43"/>
      <c r="G29" s="43"/>
      <c r="H29" s="44"/>
      <c r="I29" s="22"/>
      <c r="J29" s="21"/>
    </row>
    <row r="30" spans="1:11">
      <c r="A30" s="414" t="s">
        <v>99</v>
      </c>
      <c r="B30" s="415"/>
      <c r="C30" s="309" t="s">
        <v>71</v>
      </c>
      <c r="D30" s="310"/>
      <c r="E30" s="311"/>
      <c r="F30" s="311"/>
      <c r="G30" s="311"/>
      <c r="H30" s="312"/>
      <c r="I30" s="22"/>
      <c r="J30" s="17"/>
      <c r="K30" s="13"/>
    </row>
    <row r="31" spans="1:11">
      <c r="A31" s="368" t="s">
        <v>24</v>
      </c>
      <c r="B31" s="430">
        <f>'Horaires &amp; Groupes'!J83</f>
        <v>0</v>
      </c>
      <c r="C31" s="419">
        <f>B31-(SUM(D31:H36))</f>
        <v>0</v>
      </c>
      <c r="D31" s="39"/>
      <c r="E31" s="40"/>
      <c r="F31" s="40"/>
      <c r="G31" s="40"/>
      <c r="H31" s="41"/>
      <c r="I31" s="22"/>
      <c r="J31" s="21"/>
    </row>
    <row r="32" spans="1:11">
      <c r="A32" s="369" t="s">
        <v>162</v>
      </c>
      <c r="B32" s="431"/>
      <c r="C32" s="435"/>
      <c r="D32" s="59"/>
      <c r="E32" s="60"/>
      <c r="F32" s="60"/>
      <c r="G32" s="60"/>
      <c r="H32" s="61"/>
      <c r="I32" s="22"/>
      <c r="J32" s="21"/>
    </row>
    <row r="33" spans="1:10">
      <c r="A33" s="369" t="s">
        <v>104</v>
      </c>
      <c r="B33" s="431"/>
      <c r="C33" s="435"/>
      <c r="D33" s="59"/>
      <c r="E33" s="60"/>
      <c r="F33" s="60"/>
      <c r="G33" s="60"/>
      <c r="H33" s="61"/>
      <c r="I33" s="22"/>
      <c r="J33" s="21"/>
    </row>
    <row r="34" spans="1:10">
      <c r="A34" s="369" t="s">
        <v>5</v>
      </c>
      <c r="B34" s="431"/>
      <c r="C34" s="435"/>
      <c r="D34" s="59"/>
      <c r="E34" s="60"/>
      <c r="F34" s="60"/>
      <c r="G34" s="60"/>
      <c r="H34" s="61"/>
      <c r="I34" s="22"/>
      <c r="J34" s="21"/>
    </row>
    <row r="35" spans="1:10">
      <c r="A35" s="369"/>
      <c r="B35" s="431"/>
      <c r="C35" s="435"/>
      <c r="D35" s="59"/>
      <c r="E35" s="60"/>
      <c r="F35" s="60"/>
      <c r="G35" s="60"/>
      <c r="H35" s="61"/>
      <c r="I35" s="22"/>
      <c r="J35" s="21"/>
    </row>
    <row r="36" spans="1:10" ht="16.5" thickBot="1">
      <c r="A36" s="370"/>
      <c r="B36" s="432"/>
      <c r="C36" s="421"/>
      <c r="D36" s="42"/>
      <c r="E36" s="43"/>
      <c r="F36" s="43"/>
      <c r="G36" s="43"/>
      <c r="H36" s="44"/>
      <c r="I36" s="22"/>
      <c r="J36" s="21"/>
    </row>
  </sheetData>
  <sheetProtection password="86AB" sheet="1" objects="1" scenarios="1"/>
  <mergeCells count="17">
    <mergeCell ref="B31:B36"/>
    <mergeCell ref="C31:C36"/>
    <mergeCell ref="A16:B16"/>
    <mergeCell ref="A23:B23"/>
    <mergeCell ref="A30:B30"/>
    <mergeCell ref="B17:B22"/>
    <mergeCell ref="C17:C22"/>
    <mergeCell ref="B24:B29"/>
    <mergeCell ref="C24:C29"/>
    <mergeCell ref="A9:B9"/>
    <mergeCell ref="B10:B15"/>
    <mergeCell ref="C10:C15"/>
    <mergeCell ref="D1:H1"/>
    <mergeCell ref="A5:C5"/>
    <mergeCell ref="A6:C6"/>
    <mergeCell ref="A7:C7"/>
    <mergeCell ref="A8:C8"/>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18.xml><?xml version="1.0" encoding="utf-8"?>
<worksheet xmlns="http://schemas.openxmlformats.org/spreadsheetml/2006/main" xmlns:r="http://schemas.openxmlformats.org/officeDocument/2006/relationships">
  <dimension ref="A1:BM14"/>
  <sheetViews>
    <sheetView topLeftCell="A2" workbookViewId="0">
      <selection activeCell="A2" sqref="A2"/>
    </sheetView>
  </sheetViews>
  <sheetFormatPr baseColWidth="10" defaultRowHeight="12.75"/>
  <cols>
    <col min="1" max="1" width="16.28515625" style="62" bestFit="1" customWidth="1"/>
    <col min="2" max="6" width="19.140625" style="62" bestFit="1" customWidth="1"/>
    <col min="7" max="7" width="16.7109375" style="62" customWidth="1"/>
    <col min="8" max="16384" width="11.42578125" style="62"/>
  </cols>
  <sheetData>
    <row r="1" spans="1:65" ht="30" customHeight="1">
      <c r="A1" s="281" t="s">
        <v>197</v>
      </c>
      <c r="B1" s="281"/>
      <c r="C1" s="281"/>
      <c r="D1" s="281"/>
      <c r="E1" s="281"/>
      <c r="F1" s="281"/>
    </row>
    <row r="2" spans="1:65" ht="30" customHeight="1">
      <c r="A2" s="282" t="s">
        <v>136</v>
      </c>
      <c r="B2" s="63" t="s">
        <v>147</v>
      </c>
      <c r="C2" s="63" t="s">
        <v>148</v>
      </c>
      <c r="D2" s="63" t="s">
        <v>149</v>
      </c>
      <c r="E2" s="63" t="s">
        <v>150</v>
      </c>
      <c r="F2" s="63" t="s">
        <v>151</v>
      </c>
      <c r="G2" s="64"/>
    </row>
    <row r="3" spans="1:65" ht="30" customHeight="1">
      <c r="A3" s="282" t="s">
        <v>69</v>
      </c>
      <c r="B3" s="65"/>
      <c r="C3" s="65"/>
      <c r="D3" s="65"/>
      <c r="E3" s="65"/>
      <c r="F3" s="65"/>
    </row>
    <row r="4" spans="1:65" ht="30" customHeight="1">
      <c r="A4" s="282" t="s">
        <v>140</v>
      </c>
      <c r="B4" s="65"/>
      <c r="C4" s="65"/>
      <c r="D4" s="65"/>
      <c r="E4" s="65"/>
      <c r="F4" s="65"/>
    </row>
    <row r="5" spans="1:65" ht="30" customHeight="1">
      <c r="A5" s="282" t="s">
        <v>166</v>
      </c>
      <c r="B5" s="65"/>
      <c r="C5" s="65"/>
      <c r="D5" s="65"/>
      <c r="E5" s="65"/>
      <c r="F5" s="65"/>
    </row>
    <row r="6" spans="1:65" ht="30" customHeight="1">
      <c r="A6" s="282" t="s">
        <v>79</v>
      </c>
      <c r="B6" s="65"/>
      <c r="C6" s="65"/>
      <c r="D6" s="65"/>
      <c r="E6" s="65"/>
      <c r="F6" s="65"/>
    </row>
    <row r="7" spans="1:65" ht="30" customHeight="1">
      <c r="A7" s="282" t="s">
        <v>3</v>
      </c>
      <c r="B7" s="65"/>
      <c r="C7" s="65"/>
      <c r="D7" s="65"/>
      <c r="E7" s="65"/>
      <c r="F7" s="65"/>
    </row>
    <row r="8" spans="1:65" ht="30" customHeight="1">
      <c r="A8" s="282" t="s">
        <v>141</v>
      </c>
      <c r="B8" s="65"/>
      <c r="C8" s="65"/>
      <c r="D8" s="65"/>
      <c r="E8" s="65"/>
      <c r="F8" s="65"/>
    </row>
    <row r="9" spans="1:65" ht="30" customHeight="1">
      <c r="A9" s="282" t="s">
        <v>107</v>
      </c>
      <c r="B9" s="65"/>
      <c r="C9" s="65"/>
      <c r="D9" s="65"/>
      <c r="E9" s="65"/>
      <c r="F9" s="65"/>
    </row>
    <row r="10" spans="1:65" ht="30" customHeight="1">
      <c r="A10" s="282" t="s">
        <v>137</v>
      </c>
      <c r="B10" s="65"/>
      <c r="C10" s="65"/>
      <c r="D10" s="65"/>
      <c r="E10" s="65"/>
      <c r="F10" s="65"/>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row>
    <row r="11" spans="1:65" ht="30" customHeight="1">
      <c r="A11" s="282" t="s">
        <v>138</v>
      </c>
      <c r="B11" s="65"/>
      <c r="C11" s="65"/>
      <c r="D11" s="65"/>
      <c r="E11" s="65"/>
      <c r="F11" s="65"/>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row>
    <row r="12" spans="1:65" ht="30" customHeight="1">
      <c r="A12" s="282" t="s">
        <v>5</v>
      </c>
      <c r="B12" s="65"/>
      <c r="C12" s="65"/>
      <c r="D12" s="65"/>
      <c r="E12" s="65"/>
      <c r="F12" s="65"/>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row>
    <row r="13" spans="1:65" ht="30" customHeight="1">
      <c r="A13" s="282" t="s">
        <v>139</v>
      </c>
      <c r="B13" s="67"/>
      <c r="C13" s="67"/>
      <c r="D13" s="67"/>
      <c r="E13" s="67"/>
      <c r="F13" s="67"/>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row>
    <row r="14" spans="1:65">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row>
  </sheetData>
  <sheetProtection password="86AB" sheet="1" objects="1" scenarios="1"/>
  <printOptions horizontalCentered="1"/>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19.xml><?xml version="1.0" encoding="utf-8"?>
<worksheet xmlns="http://schemas.openxmlformats.org/spreadsheetml/2006/main" xmlns:r="http://schemas.openxmlformats.org/officeDocument/2006/relationships">
  <dimension ref="A1:BM16"/>
  <sheetViews>
    <sheetView workbookViewId="0"/>
  </sheetViews>
  <sheetFormatPr baseColWidth="10" defaultRowHeight="12.75"/>
  <cols>
    <col min="1" max="1" width="16.28515625" style="62" bestFit="1" customWidth="1"/>
    <col min="2" max="6" width="19.140625" style="62" bestFit="1" customWidth="1"/>
    <col min="7" max="7" width="16.7109375" style="62" customWidth="1"/>
    <col min="8" max="16384" width="11.42578125" style="62"/>
  </cols>
  <sheetData>
    <row r="1" spans="1:65" ht="30" customHeight="1">
      <c r="A1" s="281" t="s">
        <v>196</v>
      </c>
      <c r="B1" s="281"/>
      <c r="C1" s="281"/>
      <c r="D1" s="281"/>
      <c r="E1" s="281"/>
      <c r="F1" s="281"/>
    </row>
    <row r="2" spans="1:65" ht="30" customHeight="1">
      <c r="A2" s="282" t="s">
        <v>136</v>
      </c>
      <c r="B2" s="63" t="s">
        <v>142</v>
      </c>
      <c r="C2" s="63" t="s">
        <v>143</v>
      </c>
      <c r="D2" s="63" t="s">
        <v>144</v>
      </c>
      <c r="E2" s="63" t="s">
        <v>145</v>
      </c>
      <c r="F2" s="63" t="s">
        <v>146</v>
      </c>
      <c r="G2" s="64"/>
    </row>
    <row r="3" spans="1:65" ht="30" customHeight="1">
      <c r="A3" s="282" t="s">
        <v>70</v>
      </c>
      <c r="B3" s="63"/>
      <c r="C3" s="63"/>
      <c r="D3" s="63"/>
      <c r="E3" s="63"/>
      <c r="F3" s="63"/>
      <c r="G3" s="64"/>
    </row>
    <row r="4" spans="1:65" ht="30" customHeight="1">
      <c r="A4" s="282" t="s">
        <v>69</v>
      </c>
      <c r="B4" s="65"/>
      <c r="C4" s="65"/>
      <c r="D4" s="65"/>
      <c r="E4" s="65"/>
      <c r="F4" s="65"/>
    </row>
    <row r="5" spans="1:65" ht="30" customHeight="1">
      <c r="A5" s="282" t="s">
        <v>100</v>
      </c>
      <c r="B5" s="65"/>
      <c r="C5" s="65"/>
      <c r="D5" s="65"/>
      <c r="E5" s="65"/>
      <c r="F5" s="65"/>
    </row>
    <row r="6" spans="1:65" ht="30" customHeight="1">
      <c r="A6" s="282" t="s">
        <v>101</v>
      </c>
      <c r="B6" s="65"/>
      <c r="C6" s="65"/>
      <c r="D6" s="65"/>
      <c r="E6" s="65"/>
      <c r="F6" s="65"/>
    </row>
    <row r="7" spans="1:65" ht="30" customHeight="1">
      <c r="A7" s="282" t="s">
        <v>166</v>
      </c>
      <c r="B7" s="65"/>
      <c r="C7" s="65"/>
      <c r="D7" s="65"/>
      <c r="E7" s="65"/>
      <c r="F7" s="65"/>
    </row>
    <row r="8" spans="1:65" ht="30" customHeight="1">
      <c r="A8" s="282" t="s">
        <v>79</v>
      </c>
      <c r="B8" s="65"/>
      <c r="C8" s="65"/>
      <c r="D8" s="65"/>
      <c r="E8" s="65"/>
      <c r="F8" s="65"/>
    </row>
    <row r="9" spans="1:65" ht="30" customHeight="1">
      <c r="A9" s="282" t="s">
        <v>3</v>
      </c>
      <c r="B9" s="65"/>
      <c r="C9" s="65"/>
      <c r="D9" s="65"/>
      <c r="E9" s="65"/>
      <c r="F9" s="65"/>
    </row>
    <row r="10" spans="1:65" ht="30" customHeight="1">
      <c r="A10" s="282" t="s">
        <v>141</v>
      </c>
      <c r="B10" s="65"/>
      <c r="C10" s="65"/>
      <c r="D10" s="65"/>
      <c r="E10" s="65"/>
      <c r="F10" s="65"/>
    </row>
    <row r="11" spans="1:65" ht="30" customHeight="1">
      <c r="A11" s="282" t="s">
        <v>107</v>
      </c>
      <c r="B11" s="65"/>
      <c r="C11" s="65"/>
      <c r="D11" s="65"/>
      <c r="E11" s="65"/>
      <c r="F11" s="65"/>
    </row>
    <row r="12" spans="1:65" ht="30" customHeight="1">
      <c r="A12" s="282" t="s">
        <v>137</v>
      </c>
      <c r="B12" s="65"/>
      <c r="C12" s="65"/>
      <c r="D12" s="65"/>
      <c r="E12" s="65"/>
      <c r="F12" s="65"/>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row>
    <row r="13" spans="1:65" ht="30" customHeight="1">
      <c r="A13" s="282" t="s">
        <v>138</v>
      </c>
      <c r="B13" s="65"/>
      <c r="C13" s="65"/>
      <c r="D13" s="65"/>
      <c r="E13" s="65"/>
      <c r="F13" s="65"/>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row>
    <row r="14" spans="1:65" ht="30" customHeight="1">
      <c r="A14" s="282" t="s">
        <v>5</v>
      </c>
      <c r="B14" s="65"/>
      <c r="C14" s="65"/>
      <c r="D14" s="65"/>
      <c r="E14" s="65"/>
      <c r="F14" s="65"/>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row>
    <row r="15" spans="1:65" ht="30" customHeight="1">
      <c r="A15" s="282" t="s">
        <v>139</v>
      </c>
      <c r="B15" s="67"/>
      <c r="C15" s="67"/>
      <c r="D15" s="67"/>
      <c r="E15" s="67"/>
      <c r="F15" s="67"/>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row>
    <row r="16" spans="1:65">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row>
  </sheetData>
  <sheetProtection password="86AB" sheet="1" objects="1" scenarios="1"/>
  <printOptions horizontalCentered="1"/>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dimension ref="A1:H26"/>
  <sheetViews>
    <sheetView workbookViewId="0"/>
  </sheetViews>
  <sheetFormatPr baseColWidth="10" defaultRowHeight="15.75"/>
  <cols>
    <col min="1" max="1" width="15.7109375" style="19" customWidth="1"/>
    <col min="2" max="2" width="12.85546875" style="19" bestFit="1" customWidth="1"/>
    <col min="3" max="3" width="15" style="19" customWidth="1"/>
    <col min="4" max="4" width="17.85546875" style="19" bestFit="1" customWidth="1"/>
    <col min="5" max="5" width="15.140625" style="19" customWidth="1"/>
    <col min="6" max="6" width="9.140625" style="19" bestFit="1" customWidth="1"/>
    <col min="7" max="7" width="5.85546875" style="19" bestFit="1" customWidth="1"/>
    <col min="8" max="8" width="13.42578125" style="19" bestFit="1" customWidth="1"/>
    <col min="9" max="16384" width="11.42578125" style="19"/>
  </cols>
  <sheetData>
    <row r="1" spans="1:8">
      <c r="A1" s="252" t="s">
        <v>201</v>
      </c>
      <c r="B1" s="251"/>
      <c r="C1" s="251"/>
      <c r="D1" s="251"/>
      <c r="E1" s="251"/>
      <c r="F1" s="251"/>
      <c r="G1" s="251"/>
      <c r="H1" s="251"/>
    </row>
    <row r="2" spans="1:8" ht="16.5" thickBot="1"/>
    <row r="3" spans="1:8" ht="31.5">
      <c r="A3" s="268" t="s">
        <v>214</v>
      </c>
      <c r="B3" s="254" t="s">
        <v>202</v>
      </c>
      <c r="C3" s="254" t="s">
        <v>203</v>
      </c>
      <c r="D3" s="255" t="s">
        <v>204</v>
      </c>
      <c r="E3" s="253"/>
      <c r="F3" s="253"/>
      <c r="G3" s="253"/>
      <c r="H3" s="253"/>
    </row>
    <row r="4" spans="1:8">
      <c r="A4" s="269"/>
      <c r="B4" s="257" t="s">
        <v>205</v>
      </c>
      <c r="C4" s="264">
        <f>SUM(H9:H18)</f>
        <v>0</v>
      </c>
      <c r="D4" s="265">
        <f>A4-C4</f>
        <v>0</v>
      </c>
      <c r="E4" s="253"/>
      <c r="F4" s="253"/>
      <c r="G4" s="253"/>
      <c r="H4" s="253"/>
    </row>
    <row r="5" spans="1:8" ht="16.5" thickBot="1">
      <c r="A5" s="270"/>
      <c r="B5" s="260" t="s">
        <v>206</v>
      </c>
      <c r="C5" s="266">
        <f>SUM(H22:H26)</f>
        <v>0</v>
      </c>
      <c r="D5" s="267">
        <f>A5-C5</f>
        <v>0</v>
      </c>
      <c r="E5" s="253"/>
      <c r="F5" s="253"/>
      <c r="G5" s="253"/>
      <c r="H5" s="253"/>
    </row>
    <row r="6" spans="1:8" ht="16.5" thickBot="1">
      <c r="A6" s="253"/>
      <c r="B6" s="253"/>
      <c r="C6" s="253"/>
      <c r="D6" s="253"/>
      <c r="E6" s="253"/>
      <c r="F6" s="253"/>
      <c r="G6" s="253"/>
      <c r="H6" s="253"/>
    </row>
    <row r="7" spans="1:8">
      <c r="A7" s="390" t="s">
        <v>205</v>
      </c>
      <c r="B7" s="391"/>
      <c r="C7" s="391"/>
      <c r="D7" s="391"/>
      <c r="E7" s="391"/>
      <c r="F7" s="391"/>
      <c r="G7" s="391"/>
      <c r="H7" s="392"/>
    </row>
    <row r="8" spans="1:8">
      <c r="A8" s="256" t="s">
        <v>207</v>
      </c>
      <c r="B8" s="258" t="s">
        <v>208</v>
      </c>
      <c r="C8" s="258" t="s">
        <v>114</v>
      </c>
      <c r="D8" s="258" t="s">
        <v>209</v>
      </c>
      <c r="E8" s="258" t="s">
        <v>210</v>
      </c>
      <c r="F8" s="258" t="s">
        <v>211</v>
      </c>
      <c r="G8" s="258" t="s">
        <v>212</v>
      </c>
      <c r="H8" s="259" t="s">
        <v>213</v>
      </c>
    </row>
    <row r="9" spans="1:8">
      <c r="A9" s="271"/>
      <c r="B9" s="272"/>
      <c r="C9" s="273"/>
      <c r="D9" s="272"/>
      <c r="E9" s="272"/>
      <c r="F9" s="273"/>
      <c r="G9" s="274"/>
      <c r="H9" s="275"/>
    </row>
    <row r="10" spans="1:8">
      <c r="A10" s="271"/>
      <c r="B10" s="272"/>
      <c r="C10" s="273"/>
      <c r="D10" s="272"/>
      <c r="E10" s="272"/>
      <c r="F10" s="273"/>
      <c r="G10" s="274"/>
      <c r="H10" s="275"/>
    </row>
    <row r="11" spans="1:8">
      <c r="A11" s="271"/>
      <c r="B11" s="272"/>
      <c r="C11" s="273"/>
      <c r="D11" s="272"/>
      <c r="E11" s="272"/>
      <c r="F11" s="273"/>
      <c r="G11" s="274"/>
      <c r="H11" s="275"/>
    </row>
    <row r="12" spans="1:8">
      <c r="A12" s="271"/>
      <c r="B12" s="272"/>
      <c r="C12" s="272"/>
      <c r="D12" s="272"/>
      <c r="E12" s="272"/>
      <c r="F12" s="273"/>
      <c r="G12" s="274"/>
      <c r="H12" s="275"/>
    </row>
    <row r="13" spans="1:8">
      <c r="A13" s="271"/>
      <c r="B13" s="272"/>
      <c r="C13" s="272"/>
      <c r="D13" s="272"/>
      <c r="E13" s="272"/>
      <c r="F13" s="273"/>
      <c r="G13" s="274"/>
      <c r="H13" s="275"/>
    </row>
    <row r="14" spans="1:8">
      <c r="A14" s="271"/>
      <c r="B14" s="272"/>
      <c r="C14" s="272"/>
      <c r="D14" s="272"/>
      <c r="E14" s="272"/>
      <c r="F14" s="273"/>
      <c r="G14" s="274"/>
      <c r="H14" s="275"/>
    </row>
    <row r="15" spans="1:8">
      <c r="A15" s="276"/>
      <c r="B15" s="272"/>
      <c r="C15" s="272"/>
      <c r="D15" s="272"/>
      <c r="E15" s="272"/>
      <c r="F15" s="272"/>
      <c r="G15" s="274"/>
      <c r="H15" s="275"/>
    </row>
    <row r="16" spans="1:8">
      <c r="A16" s="276"/>
      <c r="B16" s="272"/>
      <c r="C16" s="272"/>
      <c r="D16" s="272"/>
      <c r="E16" s="272"/>
      <c r="F16" s="272"/>
      <c r="G16" s="274"/>
      <c r="H16" s="275"/>
    </row>
    <row r="17" spans="1:8">
      <c r="A17" s="276"/>
      <c r="B17" s="272"/>
      <c r="C17" s="272"/>
      <c r="D17" s="272"/>
      <c r="E17" s="272"/>
      <c r="F17" s="272"/>
      <c r="G17" s="274"/>
      <c r="H17" s="275"/>
    </row>
    <row r="18" spans="1:8" ht="16.5" thickBot="1">
      <c r="A18" s="277"/>
      <c r="B18" s="278"/>
      <c r="C18" s="278"/>
      <c r="D18" s="278"/>
      <c r="E18" s="278"/>
      <c r="F18" s="278"/>
      <c r="G18" s="279"/>
      <c r="H18" s="280"/>
    </row>
    <row r="19" spans="1:8" ht="16.5" thickBot="1">
      <c r="A19" s="261"/>
      <c r="B19" s="262"/>
      <c r="C19" s="262"/>
      <c r="D19" s="262"/>
      <c r="E19" s="262"/>
      <c r="F19" s="262"/>
      <c r="G19" s="262"/>
      <c r="H19" s="262"/>
    </row>
    <row r="20" spans="1:8">
      <c r="A20" s="393" t="s">
        <v>206</v>
      </c>
      <c r="B20" s="391"/>
      <c r="C20" s="391"/>
      <c r="D20" s="391"/>
      <c r="E20" s="391"/>
      <c r="F20" s="391"/>
      <c r="G20" s="391"/>
      <c r="H20" s="392"/>
    </row>
    <row r="21" spans="1:8">
      <c r="A21" s="263" t="s">
        <v>207</v>
      </c>
      <c r="B21" s="258" t="s">
        <v>208</v>
      </c>
      <c r="C21" s="258"/>
      <c r="D21" s="258" t="s">
        <v>209</v>
      </c>
      <c r="E21" s="258" t="s">
        <v>210</v>
      </c>
      <c r="F21" s="258" t="s">
        <v>211</v>
      </c>
      <c r="G21" s="258" t="s">
        <v>212</v>
      </c>
      <c r="H21" s="259" t="s">
        <v>213</v>
      </c>
    </row>
    <row r="22" spans="1:8">
      <c r="A22" s="276"/>
      <c r="B22" s="272"/>
      <c r="C22" s="272"/>
      <c r="D22" s="272"/>
      <c r="E22" s="272"/>
      <c r="F22" s="272"/>
      <c r="G22" s="274"/>
      <c r="H22" s="275"/>
    </row>
    <row r="23" spans="1:8">
      <c r="A23" s="276"/>
      <c r="B23" s="272"/>
      <c r="C23" s="272"/>
      <c r="D23" s="272"/>
      <c r="E23" s="272"/>
      <c r="F23" s="272"/>
      <c r="G23" s="274"/>
      <c r="H23" s="275"/>
    </row>
    <row r="24" spans="1:8">
      <c r="A24" s="276"/>
      <c r="B24" s="272"/>
      <c r="C24" s="272"/>
      <c r="D24" s="272"/>
      <c r="E24" s="272"/>
      <c r="F24" s="272"/>
      <c r="G24" s="274"/>
      <c r="H24" s="275"/>
    </row>
    <row r="25" spans="1:8">
      <c r="A25" s="276"/>
      <c r="B25" s="272"/>
      <c r="C25" s="272"/>
      <c r="D25" s="272"/>
      <c r="E25" s="272"/>
      <c r="F25" s="272"/>
      <c r="G25" s="274"/>
      <c r="H25" s="275"/>
    </row>
    <row r="26" spans="1:8" ht="16.5" thickBot="1">
      <c r="A26" s="277"/>
      <c r="B26" s="278"/>
      <c r="C26" s="278"/>
      <c r="D26" s="278"/>
      <c r="E26" s="278"/>
      <c r="F26" s="278"/>
      <c r="G26" s="279"/>
      <c r="H26" s="280"/>
    </row>
  </sheetData>
  <sheetProtection password="86AB" sheet="1" objects="1" scenarios="1"/>
  <mergeCells count="2">
    <mergeCell ref="A7:H7"/>
    <mergeCell ref="A20:H20"/>
  </mergeCells>
  <printOptions horizontalCentered="1"/>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20.xml><?xml version="1.0" encoding="utf-8"?>
<worksheet xmlns="http://schemas.openxmlformats.org/spreadsheetml/2006/main" xmlns:r="http://schemas.openxmlformats.org/officeDocument/2006/relationships">
  <dimension ref="A1:BM16"/>
  <sheetViews>
    <sheetView workbookViewId="0"/>
  </sheetViews>
  <sheetFormatPr baseColWidth="10" defaultRowHeight="12.75"/>
  <cols>
    <col min="1" max="1" width="16.28515625" style="62" bestFit="1" customWidth="1"/>
    <col min="2" max="6" width="19.140625" style="62" bestFit="1" customWidth="1"/>
    <col min="7" max="7" width="16.7109375" style="62" customWidth="1"/>
    <col min="8" max="16384" width="11.42578125" style="62"/>
  </cols>
  <sheetData>
    <row r="1" spans="1:65" ht="30" customHeight="1">
      <c r="A1" s="281" t="s">
        <v>195</v>
      </c>
      <c r="B1" s="281"/>
      <c r="C1" s="281"/>
      <c r="D1" s="281"/>
      <c r="E1" s="281"/>
      <c r="F1" s="281"/>
    </row>
    <row r="2" spans="1:65" ht="30" customHeight="1">
      <c r="A2" s="282" t="s">
        <v>136</v>
      </c>
      <c r="B2" s="63" t="s">
        <v>152</v>
      </c>
      <c r="C2" s="63" t="s">
        <v>153</v>
      </c>
      <c r="D2" s="63" t="s">
        <v>154</v>
      </c>
      <c r="E2" s="63" t="s">
        <v>155</v>
      </c>
      <c r="F2" s="63" t="s">
        <v>156</v>
      </c>
      <c r="G2" s="64"/>
    </row>
    <row r="3" spans="1:65" ht="30" customHeight="1">
      <c r="A3" s="282" t="s">
        <v>70</v>
      </c>
      <c r="B3" s="63"/>
      <c r="C3" s="63"/>
      <c r="D3" s="63"/>
      <c r="E3" s="63"/>
      <c r="F3" s="63"/>
      <c r="G3" s="64"/>
    </row>
    <row r="4" spans="1:65" ht="30" customHeight="1">
      <c r="A4" s="282" t="s">
        <v>69</v>
      </c>
      <c r="B4" s="65"/>
      <c r="C4" s="65"/>
      <c r="D4" s="65"/>
      <c r="E4" s="65"/>
      <c r="F4" s="65"/>
    </row>
    <row r="5" spans="1:65" ht="30" customHeight="1">
      <c r="A5" s="282" t="s">
        <v>100</v>
      </c>
      <c r="B5" s="65"/>
      <c r="C5" s="65"/>
      <c r="D5" s="65"/>
      <c r="E5" s="65"/>
      <c r="F5" s="65"/>
    </row>
    <row r="6" spans="1:65" ht="30" customHeight="1">
      <c r="A6" s="282" t="s">
        <v>101</v>
      </c>
      <c r="B6" s="65"/>
      <c r="C6" s="65"/>
      <c r="D6" s="65"/>
      <c r="E6" s="65"/>
      <c r="F6" s="65"/>
    </row>
    <row r="7" spans="1:65" ht="30" customHeight="1">
      <c r="A7" s="282" t="s">
        <v>166</v>
      </c>
      <c r="B7" s="65"/>
      <c r="C7" s="65"/>
      <c r="D7" s="65"/>
      <c r="E7" s="65"/>
      <c r="F7" s="65"/>
    </row>
    <row r="8" spans="1:65" ht="30" customHeight="1">
      <c r="A8" s="282" t="s">
        <v>79</v>
      </c>
      <c r="B8" s="65"/>
      <c r="C8" s="65"/>
      <c r="D8" s="65"/>
      <c r="E8" s="65"/>
      <c r="F8" s="65"/>
    </row>
    <row r="9" spans="1:65" ht="30" customHeight="1">
      <c r="A9" s="282" t="s">
        <v>3</v>
      </c>
      <c r="B9" s="65"/>
      <c r="C9" s="65"/>
      <c r="D9" s="65"/>
      <c r="E9" s="65"/>
      <c r="F9" s="65"/>
    </row>
    <row r="10" spans="1:65" ht="30" customHeight="1">
      <c r="A10" s="282" t="s">
        <v>141</v>
      </c>
      <c r="B10" s="65"/>
      <c r="C10" s="65"/>
      <c r="D10" s="65"/>
      <c r="E10" s="65"/>
      <c r="F10" s="65"/>
    </row>
    <row r="11" spans="1:65" ht="30" customHeight="1">
      <c r="A11" s="282" t="s">
        <v>107</v>
      </c>
      <c r="B11" s="65"/>
      <c r="C11" s="65"/>
      <c r="D11" s="65"/>
      <c r="E11" s="65"/>
      <c r="F11" s="65"/>
    </row>
    <row r="12" spans="1:65" ht="30" customHeight="1">
      <c r="A12" s="282" t="s">
        <v>137</v>
      </c>
      <c r="B12" s="65"/>
      <c r="C12" s="65"/>
      <c r="D12" s="65"/>
      <c r="E12" s="65"/>
      <c r="F12" s="65"/>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row>
    <row r="13" spans="1:65" ht="30" customHeight="1">
      <c r="A13" s="282" t="s">
        <v>138</v>
      </c>
      <c r="B13" s="65"/>
      <c r="C13" s="65"/>
      <c r="D13" s="65"/>
      <c r="E13" s="65"/>
      <c r="F13" s="65"/>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row>
    <row r="14" spans="1:65" ht="30" customHeight="1">
      <c r="A14" s="282" t="s">
        <v>5</v>
      </c>
      <c r="B14" s="65"/>
      <c r="C14" s="65"/>
      <c r="D14" s="65"/>
      <c r="E14" s="65"/>
      <c r="F14" s="65"/>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row>
    <row r="15" spans="1:65" ht="30" customHeight="1">
      <c r="A15" s="282" t="s">
        <v>139</v>
      </c>
      <c r="B15" s="67"/>
      <c r="C15" s="67"/>
      <c r="D15" s="67"/>
      <c r="E15" s="67"/>
      <c r="F15" s="67"/>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row>
    <row r="16" spans="1:65">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row>
  </sheetData>
  <sheetProtection password="86AB" sheet="1" objects="1" scenarios="1"/>
  <printOptions horizontalCentered="1"/>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21.xml><?xml version="1.0" encoding="utf-8"?>
<worksheet xmlns="http://schemas.openxmlformats.org/spreadsheetml/2006/main" xmlns:r="http://schemas.openxmlformats.org/officeDocument/2006/relationships">
  <dimension ref="A1:BM16"/>
  <sheetViews>
    <sheetView workbookViewId="0"/>
  </sheetViews>
  <sheetFormatPr baseColWidth="10" defaultRowHeight="12.75"/>
  <cols>
    <col min="1" max="1" width="16.28515625" style="62" bestFit="1" customWidth="1"/>
    <col min="2" max="6" width="19.140625" style="62" bestFit="1" customWidth="1"/>
    <col min="7" max="7" width="16.7109375" style="62" customWidth="1"/>
    <col min="8" max="16384" width="11.42578125" style="62"/>
  </cols>
  <sheetData>
    <row r="1" spans="1:65" ht="30" customHeight="1">
      <c r="A1" s="281" t="s">
        <v>194</v>
      </c>
      <c r="B1" s="281"/>
      <c r="C1" s="281"/>
      <c r="D1" s="281"/>
      <c r="E1" s="281"/>
      <c r="F1" s="281"/>
    </row>
    <row r="2" spans="1:65" ht="30" customHeight="1">
      <c r="A2" s="282" t="s">
        <v>136</v>
      </c>
      <c r="B2" s="63" t="s">
        <v>157</v>
      </c>
      <c r="C2" s="63" t="s">
        <v>158</v>
      </c>
      <c r="D2" s="63" t="s">
        <v>159</v>
      </c>
      <c r="E2" s="63" t="s">
        <v>160</v>
      </c>
      <c r="F2" s="63" t="s">
        <v>161</v>
      </c>
      <c r="G2" s="64"/>
    </row>
    <row r="3" spans="1:65" ht="30" customHeight="1">
      <c r="A3" s="282" t="s">
        <v>70</v>
      </c>
      <c r="B3" s="63"/>
      <c r="C3" s="63"/>
      <c r="D3" s="63"/>
      <c r="E3" s="63"/>
      <c r="F3" s="63"/>
      <c r="G3" s="64"/>
    </row>
    <row r="4" spans="1:65" ht="30" customHeight="1">
      <c r="A4" s="282" t="s">
        <v>69</v>
      </c>
      <c r="B4" s="65"/>
      <c r="C4" s="65"/>
      <c r="D4" s="65"/>
      <c r="E4" s="65"/>
      <c r="F4" s="65"/>
    </row>
    <row r="5" spans="1:65" ht="30" customHeight="1">
      <c r="A5" s="282" t="s">
        <v>100</v>
      </c>
      <c r="B5" s="65"/>
      <c r="C5" s="65"/>
      <c r="D5" s="65"/>
      <c r="E5" s="65"/>
      <c r="F5" s="65"/>
    </row>
    <row r="6" spans="1:65" ht="30" customHeight="1">
      <c r="A6" s="282" t="s">
        <v>101</v>
      </c>
      <c r="B6" s="65"/>
      <c r="C6" s="65"/>
      <c r="D6" s="65"/>
      <c r="E6" s="65"/>
      <c r="F6" s="65"/>
    </row>
    <row r="7" spans="1:65" ht="30" customHeight="1">
      <c r="A7" s="282" t="s">
        <v>166</v>
      </c>
      <c r="B7" s="65"/>
      <c r="C7" s="65"/>
      <c r="D7" s="65"/>
      <c r="E7" s="65"/>
      <c r="F7" s="65"/>
    </row>
    <row r="8" spans="1:65" ht="30" customHeight="1">
      <c r="A8" s="282" t="s">
        <v>79</v>
      </c>
      <c r="B8" s="65"/>
      <c r="C8" s="65"/>
      <c r="D8" s="65"/>
      <c r="E8" s="65"/>
      <c r="F8" s="65"/>
    </row>
    <row r="9" spans="1:65" ht="30" customHeight="1">
      <c r="A9" s="282" t="s">
        <v>3</v>
      </c>
      <c r="B9" s="65"/>
      <c r="C9" s="65"/>
      <c r="D9" s="65"/>
      <c r="E9" s="65"/>
      <c r="F9" s="65"/>
    </row>
    <row r="10" spans="1:65" ht="30" customHeight="1">
      <c r="A10" s="282" t="s">
        <v>141</v>
      </c>
      <c r="B10" s="65"/>
      <c r="C10" s="65"/>
      <c r="D10" s="65"/>
      <c r="E10" s="65"/>
      <c r="F10" s="65"/>
    </row>
    <row r="11" spans="1:65" ht="30" customHeight="1">
      <c r="A11" s="282" t="s">
        <v>107</v>
      </c>
      <c r="B11" s="65"/>
      <c r="C11" s="65"/>
      <c r="D11" s="65"/>
      <c r="E11" s="65"/>
      <c r="F11" s="65"/>
    </row>
    <row r="12" spans="1:65" ht="30" customHeight="1">
      <c r="A12" s="282" t="s">
        <v>137</v>
      </c>
      <c r="B12" s="65"/>
      <c r="C12" s="65"/>
      <c r="D12" s="65"/>
      <c r="E12" s="65"/>
      <c r="F12" s="65"/>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row>
    <row r="13" spans="1:65" ht="30" customHeight="1">
      <c r="A13" s="282" t="s">
        <v>138</v>
      </c>
      <c r="B13" s="65"/>
      <c r="C13" s="65"/>
      <c r="D13" s="65"/>
      <c r="E13" s="65"/>
      <c r="F13" s="65"/>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row>
    <row r="14" spans="1:65" ht="30" customHeight="1">
      <c r="A14" s="282" t="s">
        <v>5</v>
      </c>
      <c r="B14" s="65"/>
      <c r="C14" s="65"/>
      <c r="D14" s="65"/>
      <c r="E14" s="65"/>
      <c r="F14" s="65"/>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row>
    <row r="15" spans="1:65" ht="30" customHeight="1">
      <c r="A15" s="282" t="s">
        <v>139</v>
      </c>
      <c r="B15" s="67"/>
      <c r="C15" s="67"/>
      <c r="D15" s="67"/>
      <c r="E15" s="67"/>
      <c r="F15" s="67"/>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row>
    <row r="16" spans="1:65">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row>
  </sheetData>
  <sheetProtection password="86AB" sheet="1" objects="1" scenarios="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dimension ref="A1:D5"/>
  <sheetViews>
    <sheetView workbookViewId="0"/>
  </sheetViews>
  <sheetFormatPr baseColWidth="10" defaultRowHeight="15.75"/>
  <cols>
    <col min="1" max="16384" width="11.42578125" style="1"/>
  </cols>
  <sheetData>
    <row r="1" spans="1:4">
      <c r="A1" s="129" t="s">
        <v>185</v>
      </c>
      <c r="B1" s="130" t="s">
        <v>186</v>
      </c>
      <c r="C1" s="123"/>
      <c r="D1" s="130" t="s">
        <v>187</v>
      </c>
    </row>
    <row r="2" spans="1:4">
      <c r="A2" s="122"/>
      <c r="B2" s="121"/>
      <c r="C2" s="124"/>
      <c r="D2" s="121"/>
    </row>
    <row r="3" spans="1:4">
      <c r="A3" s="125" t="s">
        <v>178</v>
      </c>
      <c r="B3" s="126" t="s">
        <v>167</v>
      </c>
      <c r="C3" s="120" t="s">
        <v>181</v>
      </c>
      <c r="D3" s="126" t="s">
        <v>84</v>
      </c>
    </row>
    <row r="4" spans="1:4">
      <c r="A4" s="125" t="s">
        <v>179</v>
      </c>
      <c r="B4" s="126" t="s">
        <v>86</v>
      </c>
      <c r="C4" s="120" t="s">
        <v>182</v>
      </c>
      <c r="D4" s="126" t="s">
        <v>180</v>
      </c>
    </row>
    <row r="5" spans="1:4">
      <c r="B5" s="127" t="s">
        <v>184</v>
      </c>
      <c r="C5" s="2" t="s">
        <v>183</v>
      </c>
    </row>
  </sheetData>
  <sheetProtection password="86AB"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23"/>
  <sheetViews>
    <sheetView defaultGridColor="0" colorId="8" zoomScaleNormal="100" workbookViewId="0"/>
  </sheetViews>
  <sheetFormatPr baseColWidth="10" defaultRowHeight="15.75"/>
  <cols>
    <col min="1" max="1" width="17.7109375" style="147" bestFit="1" customWidth="1"/>
    <col min="2" max="10" width="9.7109375" style="147" customWidth="1"/>
    <col min="11" max="11" width="35.7109375" style="147" customWidth="1"/>
    <col min="12" max="12" width="10" style="147" bestFit="1" customWidth="1"/>
    <col min="13" max="13" width="8.7109375" style="147" customWidth="1"/>
    <col min="14" max="16384" width="11.42578125" style="147"/>
  </cols>
  <sheetData>
    <row r="1" spans="1:13" ht="48" thickBot="1">
      <c r="A1" s="137" t="s">
        <v>0</v>
      </c>
      <c r="B1" s="138" t="s">
        <v>96</v>
      </c>
      <c r="C1" s="138" t="s">
        <v>97</v>
      </c>
      <c r="D1" s="138" t="s">
        <v>98</v>
      </c>
      <c r="E1" s="138" t="s">
        <v>99</v>
      </c>
      <c r="F1" s="139" t="s">
        <v>102</v>
      </c>
      <c r="G1" s="140" t="s">
        <v>1</v>
      </c>
      <c r="H1" s="141" t="s">
        <v>135</v>
      </c>
      <c r="I1" s="142" t="s">
        <v>13</v>
      </c>
      <c r="J1" s="143" t="s">
        <v>7</v>
      </c>
      <c r="K1" s="144" t="s">
        <v>9</v>
      </c>
      <c r="L1" s="145" t="s">
        <v>14</v>
      </c>
      <c r="M1" s="146" t="s">
        <v>165</v>
      </c>
    </row>
    <row r="2" spans="1:13" ht="16.5" thickTop="1">
      <c r="A2" s="154" t="s">
        <v>20</v>
      </c>
      <c r="B2" s="155">
        <f>'Horaires &amp; Groupes'!J4</f>
        <v>0</v>
      </c>
      <c r="C2" s="155">
        <f>'Horaires &amp; Groupes'!J20</f>
        <v>0</v>
      </c>
      <c r="D2" s="155">
        <f>'Horaires &amp; Groupes'!J42</f>
        <v>0</v>
      </c>
      <c r="E2" s="155">
        <f>'Horaires &amp; Groupes'!J64</f>
        <v>0</v>
      </c>
      <c r="F2" s="156">
        <v>0</v>
      </c>
      <c r="G2" s="157">
        <f>SUM(B2:F2)</f>
        <v>0</v>
      </c>
      <c r="H2" s="155">
        <f>Lettres!I2</f>
        <v>18</v>
      </c>
      <c r="I2" s="155">
        <f>Lettres!I1</f>
        <v>1</v>
      </c>
      <c r="J2" s="158">
        <f>G2-H2</f>
        <v>-18</v>
      </c>
      <c r="K2" s="159"/>
      <c r="L2" s="160">
        <f>(H2+J2)-(G2)</f>
        <v>0</v>
      </c>
      <c r="M2" s="161">
        <f>J2/I2</f>
        <v>-18</v>
      </c>
    </row>
    <row r="3" spans="1:13">
      <c r="A3" s="162" t="s">
        <v>19</v>
      </c>
      <c r="B3" s="163">
        <f>'Horaires &amp; Groupes'!J6</f>
        <v>0</v>
      </c>
      <c r="C3" s="163">
        <f>'Horaires &amp; Groupes'!J22</f>
        <v>0</v>
      </c>
      <c r="D3" s="163">
        <f>'Horaires &amp; Groupes'!J44</f>
        <v>0</v>
      </c>
      <c r="E3" s="163">
        <f>'Horaires &amp; Groupes'!J66</f>
        <v>0</v>
      </c>
      <c r="F3" s="164">
        <v>0</v>
      </c>
      <c r="G3" s="165">
        <f>SUM(B3:F3)</f>
        <v>0</v>
      </c>
      <c r="H3" s="163">
        <f>Lettres!B2</f>
        <v>54</v>
      </c>
      <c r="I3" s="163">
        <f>Lettres!B1</f>
        <v>3</v>
      </c>
      <c r="J3" s="166">
        <f>G3-H3</f>
        <v>-54</v>
      </c>
      <c r="K3" s="167"/>
      <c r="L3" s="168">
        <f>(H3+J3)-(G3)</f>
        <v>0</v>
      </c>
      <c r="M3" s="169">
        <f>J3/I3</f>
        <v>-18</v>
      </c>
    </row>
    <row r="4" spans="1:13" ht="16.5" thickBot="1">
      <c r="A4" s="170" t="s">
        <v>25</v>
      </c>
      <c r="B4" s="171">
        <f t="shared" ref="B4:J4" si="0">SUM(B2:B3)</f>
        <v>0</v>
      </c>
      <c r="C4" s="171">
        <f t="shared" si="0"/>
        <v>0</v>
      </c>
      <c r="D4" s="171">
        <f t="shared" si="0"/>
        <v>0</v>
      </c>
      <c r="E4" s="171">
        <f t="shared" si="0"/>
        <v>0</v>
      </c>
      <c r="F4" s="172">
        <f t="shared" si="0"/>
        <v>0</v>
      </c>
      <c r="G4" s="173">
        <f t="shared" si="0"/>
        <v>0</v>
      </c>
      <c r="H4" s="171">
        <f t="shared" si="0"/>
        <v>72</v>
      </c>
      <c r="I4" s="171">
        <f t="shared" si="0"/>
        <v>4</v>
      </c>
      <c r="J4" s="174">
        <f t="shared" si="0"/>
        <v>-72</v>
      </c>
      <c r="K4" s="175"/>
      <c r="L4" s="176">
        <f>SUM(L2:L3)</f>
        <v>0</v>
      </c>
      <c r="M4" s="247">
        <f>SUM(M2:M3)</f>
        <v>-36</v>
      </c>
    </row>
    <row r="5" spans="1:13" ht="16.5" thickTop="1">
      <c r="A5" s="177" t="s">
        <v>22</v>
      </c>
      <c r="B5" s="178">
        <f>'Horaires &amp; Groupes'!J7</f>
        <v>0</v>
      </c>
      <c r="C5" s="178">
        <f>'Horaires &amp; Groupes'!J25</f>
        <v>0</v>
      </c>
      <c r="D5" s="178">
        <f>'Horaires &amp; Groupes'!J47</f>
        <v>0</v>
      </c>
      <c r="E5" s="178">
        <f>'Horaires &amp; Groupes'!J69</f>
        <v>0</v>
      </c>
      <c r="F5" s="179">
        <v>0</v>
      </c>
      <c r="G5" s="180">
        <f t="shared" ref="G5:G15" si="1">SUM(B5:F5)</f>
        <v>0</v>
      </c>
      <c r="H5" s="178">
        <f>Allemand!B2</f>
        <v>0</v>
      </c>
      <c r="I5" s="178">
        <f>Allemand!B1</f>
        <v>0</v>
      </c>
      <c r="J5" s="181">
        <f t="shared" ref="J5:J15" si="2">G5-H5</f>
        <v>0</v>
      </c>
      <c r="K5" s="182"/>
      <c r="L5" s="183">
        <f t="shared" ref="L5:L15" si="3">(H5+J5)-(G5)</f>
        <v>0</v>
      </c>
      <c r="M5" s="184" t="e">
        <f t="shared" ref="M5:M15" si="4">J5/I5</f>
        <v>#DIV/0!</v>
      </c>
    </row>
    <row r="6" spans="1:13">
      <c r="A6" s="185" t="s">
        <v>23</v>
      </c>
      <c r="B6" s="163">
        <f>'Horaires &amp; Groupes'!J8</f>
        <v>0</v>
      </c>
      <c r="C6" s="163">
        <f>'Horaires &amp; Groupes'!J28</f>
        <v>0</v>
      </c>
      <c r="D6" s="163">
        <f>'Horaires &amp; Groupes'!J50</f>
        <v>0</v>
      </c>
      <c r="E6" s="163">
        <f>'Horaires &amp; Groupes'!J72</f>
        <v>0</v>
      </c>
      <c r="F6" s="164">
        <v>0</v>
      </c>
      <c r="G6" s="165">
        <f t="shared" si="1"/>
        <v>0</v>
      </c>
      <c r="H6" s="163">
        <f>Anglais!B2</f>
        <v>54</v>
      </c>
      <c r="I6" s="163">
        <f>Anglais!B1</f>
        <v>3</v>
      </c>
      <c r="J6" s="166">
        <f t="shared" si="2"/>
        <v>-54</v>
      </c>
      <c r="K6" s="167"/>
      <c r="L6" s="168">
        <f t="shared" si="3"/>
        <v>0</v>
      </c>
      <c r="M6" s="186">
        <f t="shared" si="4"/>
        <v>-18</v>
      </c>
    </row>
    <row r="7" spans="1:13">
      <c r="A7" s="187" t="s">
        <v>21</v>
      </c>
      <c r="B7" s="163">
        <f>'Horaires &amp; Groupes'!J9</f>
        <v>0</v>
      </c>
      <c r="C7" s="163">
        <f>'Horaires &amp; Groupes'!J31</f>
        <v>0</v>
      </c>
      <c r="D7" s="163">
        <f>'Horaires &amp; Groupes'!J53</f>
        <v>0</v>
      </c>
      <c r="E7" s="163">
        <f>'Horaires &amp; Groupes'!J75</f>
        <v>0</v>
      </c>
      <c r="F7" s="164">
        <v>0</v>
      </c>
      <c r="G7" s="165">
        <f t="shared" si="1"/>
        <v>0</v>
      </c>
      <c r="H7" s="163">
        <f>Espagnol!B2</f>
        <v>18</v>
      </c>
      <c r="I7" s="163">
        <f>Espagnol!B1</f>
        <v>1</v>
      </c>
      <c r="J7" s="166">
        <f t="shared" si="2"/>
        <v>-18</v>
      </c>
      <c r="K7" s="167"/>
      <c r="L7" s="168">
        <f t="shared" si="3"/>
        <v>0</v>
      </c>
      <c r="M7" s="188">
        <f t="shared" si="4"/>
        <v>-18</v>
      </c>
    </row>
    <row r="8" spans="1:13">
      <c r="A8" s="185" t="s">
        <v>2</v>
      </c>
      <c r="B8" s="163">
        <f>'Horaires &amp; Groupes'!J10</f>
        <v>0</v>
      </c>
      <c r="C8" s="163">
        <f>'Horaires &amp; Groupes'!J32</f>
        <v>0</v>
      </c>
      <c r="D8" s="163">
        <f>'Horaires &amp; Groupes'!J54</f>
        <v>0</v>
      </c>
      <c r="E8" s="163">
        <f>'Horaires &amp; Groupes'!J76</f>
        <v>0</v>
      </c>
      <c r="F8" s="164">
        <v>0</v>
      </c>
      <c r="G8" s="165">
        <f t="shared" si="1"/>
        <v>0</v>
      </c>
      <c r="H8" s="163">
        <f>'H-G'!B2</f>
        <v>54</v>
      </c>
      <c r="I8" s="163">
        <f>'H-G'!B1</f>
        <v>3</v>
      </c>
      <c r="J8" s="166">
        <f t="shared" si="2"/>
        <v>-54</v>
      </c>
      <c r="K8" s="167"/>
      <c r="L8" s="168">
        <f t="shared" si="3"/>
        <v>0</v>
      </c>
      <c r="M8" s="186">
        <f t="shared" si="4"/>
        <v>-18</v>
      </c>
    </row>
    <row r="9" spans="1:13">
      <c r="A9" s="185" t="s">
        <v>10</v>
      </c>
      <c r="B9" s="163">
        <f>'Horaires &amp; Groupes'!J11</f>
        <v>0</v>
      </c>
      <c r="C9" s="163">
        <f>'Horaires &amp; Groupes'!J33</f>
        <v>0</v>
      </c>
      <c r="D9" s="163">
        <f>'Horaires &amp; Groupes'!J55</f>
        <v>0</v>
      </c>
      <c r="E9" s="163">
        <f>'Horaires &amp; Groupes'!J77</f>
        <v>0</v>
      </c>
      <c r="F9" s="164">
        <v>0</v>
      </c>
      <c r="G9" s="165">
        <f t="shared" si="1"/>
        <v>0</v>
      </c>
      <c r="H9" s="163">
        <f>Maths!B2</f>
        <v>54</v>
      </c>
      <c r="I9" s="163">
        <f>Maths!B1</f>
        <v>3</v>
      </c>
      <c r="J9" s="166">
        <f t="shared" si="2"/>
        <v>-54</v>
      </c>
      <c r="K9" s="167"/>
      <c r="L9" s="168">
        <f t="shared" si="3"/>
        <v>0</v>
      </c>
      <c r="M9" s="186">
        <f t="shared" si="4"/>
        <v>-18</v>
      </c>
    </row>
    <row r="10" spans="1:13">
      <c r="A10" s="185" t="s">
        <v>105</v>
      </c>
      <c r="B10" s="163">
        <f>'Horaires &amp; Groupes'!J12</f>
        <v>0</v>
      </c>
      <c r="C10" s="163">
        <f>'Horaires &amp; Groupes'!J34</f>
        <v>0</v>
      </c>
      <c r="D10" s="163">
        <f>'Horaires &amp; Groupes'!J56</f>
        <v>0</v>
      </c>
      <c r="E10" s="163">
        <f>'Horaires &amp; Groupes'!J78</f>
        <v>0</v>
      </c>
      <c r="F10" s="164">
        <v>0</v>
      </c>
      <c r="G10" s="165">
        <f t="shared" si="1"/>
        <v>0</v>
      </c>
      <c r="H10" s="163">
        <f>Techno!B2</f>
        <v>18</v>
      </c>
      <c r="I10" s="163">
        <f>Techno!B1</f>
        <v>1</v>
      </c>
      <c r="J10" s="166">
        <f t="shared" si="2"/>
        <v>-18</v>
      </c>
      <c r="K10" s="167"/>
      <c r="L10" s="168">
        <f>(H10+J10)-(G10)</f>
        <v>0</v>
      </c>
      <c r="M10" s="186">
        <f t="shared" si="4"/>
        <v>-18</v>
      </c>
    </row>
    <row r="11" spans="1:13">
      <c r="A11" s="185" t="s">
        <v>4</v>
      </c>
      <c r="B11" s="163">
        <f>'Horaires &amp; Groupes'!J13</f>
        <v>0</v>
      </c>
      <c r="C11" s="163">
        <f>'Horaires &amp; Groupes'!J35</f>
        <v>0</v>
      </c>
      <c r="D11" s="163">
        <f>'Horaires &amp; Groupes'!J57</f>
        <v>0</v>
      </c>
      <c r="E11" s="163">
        <f>'Horaires &amp; Groupes'!J79</f>
        <v>0</v>
      </c>
      <c r="F11" s="164">
        <v>0</v>
      </c>
      <c r="G11" s="165">
        <f t="shared" si="1"/>
        <v>0</v>
      </c>
      <c r="H11" s="163">
        <f>Phys!B2</f>
        <v>18</v>
      </c>
      <c r="I11" s="163">
        <f>Phys!B1</f>
        <v>1</v>
      </c>
      <c r="J11" s="166">
        <f t="shared" si="2"/>
        <v>-18</v>
      </c>
      <c r="K11" s="167"/>
      <c r="L11" s="168">
        <f t="shared" si="3"/>
        <v>0</v>
      </c>
      <c r="M11" s="186">
        <f t="shared" si="4"/>
        <v>-18</v>
      </c>
    </row>
    <row r="12" spans="1:13">
      <c r="A12" s="185" t="s">
        <v>3</v>
      </c>
      <c r="B12" s="163">
        <f>'Horaires &amp; Groupes'!J14</f>
        <v>0</v>
      </c>
      <c r="C12" s="163">
        <f>'Horaires &amp; Groupes'!J36</f>
        <v>0</v>
      </c>
      <c r="D12" s="163">
        <f>'Horaires &amp; Groupes'!J58</f>
        <v>0</v>
      </c>
      <c r="E12" s="163">
        <f>'Horaires &amp; Groupes'!J80</f>
        <v>0</v>
      </c>
      <c r="F12" s="164">
        <v>0</v>
      </c>
      <c r="G12" s="165">
        <f t="shared" si="1"/>
        <v>0</v>
      </c>
      <c r="H12" s="163">
        <f>SVT!B2</f>
        <v>18</v>
      </c>
      <c r="I12" s="163">
        <f>SVT!B1</f>
        <v>1</v>
      </c>
      <c r="J12" s="166">
        <f t="shared" si="2"/>
        <v>-18</v>
      </c>
      <c r="K12" s="167"/>
      <c r="L12" s="168">
        <f t="shared" si="3"/>
        <v>0</v>
      </c>
      <c r="M12" s="186">
        <f t="shared" si="4"/>
        <v>-18</v>
      </c>
    </row>
    <row r="13" spans="1:13">
      <c r="A13" s="185" t="s">
        <v>108</v>
      </c>
      <c r="B13" s="163">
        <f>'Horaires &amp; Groupes'!J15</f>
        <v>0</v>
      </c>
      <c r="C13" s="163">
        <f>'Horaires &amp; Groupes'!J37</f>
        <v>0</v>
      </c>
      <c r="D13" s="163">
        <f>'Horaires &amp; Groupes'!J59</f>
        <v>0</v>
      </c>
      <c r="E13" s="163">
        <f>'Horaires &amp; Groupes'!J81</f>
        <v>0</v>
      </c>
      <c r="F13" s="164">
        <f>'E. Mus'!B3</f>
        <v>1</v>
      </c>
      <c r="G13" s="165">
        <f t="shared" si="1"/>
        <v>1</v>
      </c>
      <c r="H13" s="163">
        <f>'E. Mus'!B2</f>
        <v>18</v>
      </c>
      <c r="I13" s="163">
        <f>'E. Mus'!B1</f>
        <v>1</v>
      </c>
      <c r="J13" s="166">
        <f t="shared" si="2"/>
        <v>-17</v>
      </c>
      <c r="K13" s="167"/>
      <c r="L13" s="168">
        <f>(H13+J13)-(G13)</f>
        <v>0</v>
      </c>
      <c r="M13" s="186">
        <f t="shared" si="4"/>
        <v>-17</v>
      </c>
    </row>
    <row r="14" spans="1:13">
      <c r="A14" s="185" t="s">
        <v>109</v>
      </c>
      <c r="B14" s="163">
        <f>'Horaires &amp; Groupes'!J16</f>
        <v>0</v>
      </c>
      <c r="C14" s="163">
        <f>'Horaires &amp; Groupes'!J38</f>
        <v>0</v>
      </c>
      <c r="D14" s="163">
        <f>'Horaires &amp; Groupes'!J60</f>
        <v>0</v>
      </c>
      <c r="E14" s="163">
        <f>'Horaires &amp; Groupes'!J82</f>
        <v>0</v>
      </c>
      <c r="F14" s="164">
        <v>0</v>
      </c>
      <c r="G14" s="165">
        <f t="shared" si="1"/>
        <v>0</v>
      </c>
      <c r="H14" s="163">
        <f>'A. Plast'!B2</f>
        <v>18</v>
      </c>
      <c r="I14" s="163">
        <f>'A. Plast'!B1</f>
        <v>1</v>
      </c>
      <c r="J14" s="166">
        <f t="shared" si="2"/>
        <v>-18</v>
      </c>
      <c r="K14" s="167"/>
      <c r="L14" s="168">
        <f>(H14+J14)-(G14)</f>
        <v>0</v>
      </c>
      <c r="M14" s="186">
        <f t="shared" si="4"/>
        <v>-18</v>
      </c>
    </row>
    <row r="15" spans="1:13" ht="16.5" thickBot="1">
      <c r="A15" s="148" t="s">
        <v>5</v>
      </c>
      <c r="B15" s="149">
        <f>'Horaires &amp; Groupes'!J17</f>
        <v>0</v>
      </c>
      <c r="C15" s="149">
        <f>'Horaires &amp; Groupes'!J39</f>
        <v>0</v>
      </c>
      <c r="D15" s="149">
        <f>'Horaires &amp; Groupes'!J61</f>
        <v>0</v>
      </c>
      <c r="E15" s="149">
        <f>'Horaires &amp; Groupes'!J83</f>
        <v>0</v>
      </c>
      <c r="F15" s="189">
        <f>EPS!B3</f>
        <v>9</v>
      </c>
      <c r="G15" s="150">
        <f t="shared" si="1"/>
        <v>9</v>
      </c>
      <c r="H15" s="149">
        <f>EPS!B2</f>
        <v>60</v>
      </c>
      <c r="I15" s="149">
        <f>EPS!B1</f>
        <v>3</v>
      </c>
      <c r="J15" s="151">
        <f t="shared" si="2"/>
        <v>-51</v>
      </c>
      <c r="K15" s="190"/>
      <c r="L15" s="152">
        <f t="shared" si="3"/>
        <v>0</v>
      </c>
      <c r="M15" s="191">
        <f t="shared" si="4"/>
        <v>-17</v>
      </c>
    </row>
    <row r="16" spans="1:13" ht="17.25" thickTop="1" thickBot="1">
      <c r="A16" s="187" t="s">
        <v>8</v>
      </c>
      <c r="B16" s="192"/>
      <c r="C16" s="192"/>
      <c r="D16" s="192"/>
      <c r="E16" s="192"/>
      <c r="F16" s="193"/>
      <c r="G16" s="194">
        <f>((G22)-(G18))</f>
        <v>-10</v>
      </c>
      <c r="H16" s="195"/>
      <c r="I16" s="196"/>
      <c r="J16" s="197">
        <f>((J22)-(J18))</f>
        <v>392</v>
      </c>
      <c r="K16" s="198"/>
      <c r="L16" s="199"/>
      <c r="M16" s="200"/>
    </row>
    <row r="17" spans="1:13" ht="17.25" thickTop="1" thickBot="1">
      <c r="A17" s="201"/>
      <c r="B17" s="202" t="s">
        <v>190</v>
      </c>
      <c r="C17" s="202" t="s">
        <v>190</v>
      </c>
      <c r="D17" s="202" t="s">
        <v>190</v>
      </c>
      <c r="E17" s="202" t="s">
        <v>190</v>
      </c>
      <c r="F17" s="195"/>
      <c r="G17" s="203"/>
      <c r="H17" s="204"/>
      <c r="I17" s="204"/>
      <c r="J17" s="205"/>
      <c r="K17" s="206"/>
      <c r="L17" s="199"/>
      <c r="M17" s="200"/>
    </row>
    <row r="18" spans="1:13" ht="17.25" thickTop="1" thickBot="1">
      <c r="A18" s="207" t="s">
        <v>1</v>
      </c>
      <c r="B18" s="208">
        <f t="shared" ref="B18:J18" si="5">SUM(B2:B3,B5:B15)</f>
        <v>0</v>
      </c>
      <c r="C18" s="208">
        <f t="shared" si="5"/>
        <v>0</v>
      </c>
      <c r="D18" s="208">
        <f t="shared" si="5"/>
        <v>0</v>
      </c>
      <c r="E18" s="208">
        <f t="shared" si="5"/>
        <v>0</v>
      </c>
      <c r="F18" s="209">
        <f t="shared" si="5"/>
        <v>10</v>
      </c>
      <c r="G18" s="210">
        <f t="shared" si="5"/>
        <v>10</v>
      </c>
      <c r="H18" s="211">
        <f t="shared" si="5"/>
        <v>402</v>
      </c>
      <c r="I18" s="212">
        <f t="shared" si="5"/>
        <v>22</v>
      </c>
      <c r="J18" s="213">
        <f t="shared" si="5"/>
        <v>-392</v>
      </c>
      <c r="K18" s="206"/>
      <c r="L18" s="214">
        <f>SUM(L2:L3,L5:L15)</f>
        <v>0</v>
      </c>
      <c r="M18" s="215">
        <f>J18/I18</f>
        <v>-17.818181818181817</v>
      </c>
    </row>
    <row r="19" spans="1:13" ht="16.5" thickBot="1">
      <c r="A19" s="137" t="s">
        <v>6</v>
      </c>
      <c r="B19" s="249"/>
      <c r="C19" s="249"/>
      <c r="D19" s="249"/>
      <c r="E19" s="249"/>
      <c r="F19" s="216">
        <f>SUM(B19:E19)</f>
        <v>0</v>
      </c>
      <c r="G19" s="217"/>
      <c r="H19" s="192"/>
      <c r="I19" s="218"/>
      <c r="J19" s="219"/>
      <c r="K19" s="220"/>
      <c r="L19" s="221"/>
      <c r="M19" s="222"/>
    </row>
    <row r="20" spans="1:13" ht="16.5" thickBot="1">
      <c r="A20" s="223" t="s">
        <v>15</v>
      </c>
      <c r="B20" s="248"/>
      <c r="C20" s="248"/>
      <c r="D20" s="248"/>
      <c r="E20" s="248"/>
      <c r="F20" s="224">
        <f>SUM(B20:E20)</f>
        <v>0</v>
      </c>
      <c r="G20" s="225"/>
      <c r="H20" s="225"/>
      <c r="I20" s="226"/>
      <c r="J20" s="225"/>
      <c r="K20" s="227"/>
      <c r="L20" s="228"/>
      <c r="M20" s="227"/>
    </row>
    <row r="21" spans="1:13" ht="17.25" thickTop="1" thickBot="1">
      <c r="A21" s="229" t="s">
        <v>16</v>
      </c>
      <c r="B21" s="230" t="e">
        <f>B20/B19</f>
        <v>#DIV/0!</v>
      </c>
      <c r="C21" s="230" t="e">
        <f>C20/C19</f>
        <v>#DIV/0!</v>
      </c>
      <c r="D21" s="230" t="e">
        <f>D20/D19</f>
        <v>#DIV/0!</v>
      </c>
      <c r="E21" s="230" t="e">
        <f>E20/E19</f>
        <v>#DIV/0!</v>
      </c>
      <c r="F21" s="231" t="e">
        <f>F20/F19</f>
        <v>#DIV/0!</v>
      </c>
      <c r="G21" s="232" t="s">
        <v>57</v>
      </c>
      <c r="H21" s="232" t="s">
        <v>189</v>
      </c>
      <c r="I21" s="233"/>
      <c r="J21" s="232" t="s">
        <v>7</v>
      </c>
      <c r="K21" s="234"/>
      <c r="L21" s="235"/>
      <c r="M21" s="236"/>
    </row>
    <row r="22" spans="1:13" ht="16.5" thickBot="1">
      <c r="A22" s="223" t="s">
        <v>17</v>
      </c>
      <c r="B22" s="237" t="e">
        <f>F20/F19</f>
        <v>#DIV/0!</v>
      </c>
      <c r="C22" s="395" t="s">
        <v>11</v>
      </c>
      <c r="D22" s="395"/>
      <c r="E22" s="395"/>
      <c r="F22" s="238"/>
      <c r="G22" s="250"/>
      <c r="H22" s="250"/>
      <c r="I22" s="239"/>
      <c r="J22" s="250"/>
      <c r="K22" s="240"/>
      <c r="L22" s="241"/>
      <c r="M22" s="242"/>
    </row>
    <row r="23" spans="1:13" ht="17.25" thickTop="1" thickBot="1">
      <c r="A23" s="243" t="s">
        <v>18</v>
      </c>
      <c r="B23" s="244" t="e">
        <f>G18/F20</f>
        <v>#DIV/0!</v>
      </c>
      <c r="C23" s="394" t="s">
        <v>12</v>
      </c>
      <c r="D23" s="394"/>
      <c r="E23" s="394"/>
      <c r="F23" s="245"/>
      <c r="G23" s="246"/>
      <c r="H23" s="246"/>
      <c r="I23" s="153"/>
      <c r="J23" s="246"/>
    </row>
  </sheetData>
  <sheetProtection password="86AB" sheet="1" objects="1" scenarios="1"/>
  <protectedRanges>
    <protectedRange sqref="K2:K15" name="Obs"/>
  </protectedRanges>
  <mergeCells count="2">
    <mergeCell ref="C23:E23"/>
    <mergeCell ref="C22:E22"/>
  </mergeCells>
  <phoneticPr fontId="3" type="noConversion"/>
  <printOptions horizontalCentered="1" verticalCentered="1"/>
  <pageMargins left="0" right="0" top="0.78740157480314965" bottom="0.59055118110236227" header="0.51181102362204722" footer="0.27559055118110237"/>
  <pageSetup paperSize="9" scale="70" orientation="landscape" horizontalDpi="300" verticalDpi="300" r:id="rId1"/>
  <headerFooter alignWithMargins="0">
    <oddHeader>&amp;C&amp;"Times New Roman,Gras"&amp;12&amp;UDOTATION GLOBALE HORAIRE (Répartition)</oddHeader>
    <oddFooter>&amp;C&amp;"Times New Roman,Gras"&amp;12COLLEGE</oddFooter>
  </headerFooter>
</worksheet>
</file>

<file path=xl/worksheets/sheet4.xml><?xml version="1.0" encoding="utf-8"?>
<worksheet xmlns="http://schemas.openxmlformats.org/spreadsheetml/2006/main" xmlns:r="http://schemas.openxmlformats.org/officeDocument/2006/relationships">
  <dimension ref="A1:K84"/>
  <sheetViews>
    <sheetView defaultGridColor="0" colorId="8" zoomScaleNormal="100" workbookViewId="0">
      <selection sqref="A1:A2"/>
    </sheetView>
  </sheetViews>
  <sheetFormatPr baseColWidth="10" defaultRowHeight="15.75"/>
  <cols>
    <col min="1" max="1" width="21.140625" style="1" customWidth="1"/>
    <col min="2" max="2" width="8.42578125" style="1" customWidth="1"/>
    <col min="3" max="3" width="7.85546875" style="1" customWidth="1"/>
    <col min="4" max="4" width="8.42578125" style="1" bestFit="1" customWidth="1"/>
    <col min="5" max="6" width="8.85546875" style="1" customWidth="1"/>
    <col min="7" max="7" width="14.140625" style="1" customWidth="1"/>
    <col min="8" max="8" width="18" style="1" bestFit="1" customWidth="1"/>
    <col min="9" max="9" width="14.5703125" style="1" customWidth="1"/>
    <col min="10" max="10" width="21.85546875" style="1" customWidth="1"/>
    <col min="11" max="11" width="42" style="1" customWidth="1"/>
    <col min="12" max="16384" width="11.42578125" style="1"/>
  </cols>
  <sheetData>
    <row r="1" spans="1:11" ht="16.5" thickTop="1">
      <c r="A1" s="402" t="s">
        <v>114</v>
      </c>
      <c r="B1" s="398" t="s">
        <v>116</v>
      </c>
      <c r="C1" s="398" t="s">
        <v>115</v>
      </c>
      <c r="D1" s="398" t="s">
        <v>116</v>
      </c>
      <c r="E1" s="398" t="s">
        <v>117</v>
      </c>
      <c r="F1" s="398" t="s">
        <v>191</v>
      </c>
      <c r="G1" s="398" t="s">
        <v>118</v>
      </c>
      <c r="H1" s="396" t="s">
        <v>188</v>
      </c>
      <c r="I1" s="397"/>
      <c r="J1" s="398" t="s">
        <v>119</v>
      </c>
      <c r="K1" s="400" t="s">
        <v>174</v>
      </c>
    </row>
    <row r="2" spans="1:11" ht="63.75" thickBot="1">
      <c r="A2" s="403"/>
      <c r="B2" s="399"/>
      <c r="C2" s="399"/>
      <c r="D2" s="399"/>
      <c r="E2" s="399"/>
      <c r="F2" s="399"/>
      <c r="G2" s="399"/>
      <c r="H2" s="128" t="s">
        <v>192</v>
      </c>
      <c r="I2" s="128" t="s">
        <v>162</v>
      </c>
      <c r="J2" s="399"/>
      <c r="K2" s="401"/>
    </row>
    <row r="3" spans="1:11" ht="16.5" thickTop="1">
      <c r="A3" s="68" t="s">
        <v>69</v>
      </c>
      <c r="B3" s="70">
        <v>4.5</v>
      </c>
      <c r="C3" s="69" t="s">
        <v>96</v>
      </c>
      <c r="D3" s="70"/>
      <c r="E3" s="70"/>
      <c r="F3" s="70"/>
      <c r="G3" s="131" t="e">
        <f>F3/E3</f>
        <v>#DIV/0!</v>
      </c>
      <c r="H3" s="70"/>
      <c r="I3" s="70"/>
      <c r="J3" s="86">
        <f>(D3*E3)+(H3+I3)</f>
        <v>0</v>
      </c>
      <c r="K3" s="88"/>
    </row>
    <row r="4" spans="1:11" ht="16.5" thickBot="1">
      <c r="A4" s="79" t="s">
        <v>176</v>
      </c>
      <c r="B4" s="71">
        <f>SUM(B3)</f>
        <v>4.5</v>
      </c>
      <c r="C4" s="71" t="s">
        <v>96</v>
      </c>
      <c r="D4" s="80"/>
      <c r="E4" s="80"/>
      <c r="F4" s="80"/>
      <c r="G4" s="132"/>
      <c r="H4" s="71">
        <f>SUM(H3)</f>
        <v>0</v>
      </c>
      <c r="I4" s="71">
        <f>SUM(I3)</f>
        <v>0</v>
      </c>
      <c r="J4" s="91">
        <f>(SUM(J3))</f>
        <v>0</v>
      </c>
      <c r="K4" s="92"/>
    </row>
    <row r="5" spans="1:11" ht="16.5" thickTop="1">
      <c r="A5" s="68" t="s">
        <v>69</v>
      </c>
      <c r="B5" s="70">
        <v>4.5</v>
      </c>
      <c r="C5" s="69" t="s">
        <v>96</v>
      </c>
      <c r="D5" s="70"/>
      <c r="E5" s="70"/>
      <c r="F5" s="70"/>
      <c r="G5" s="131" t="e">
        <f>F5/E5</f>
        <v>#DIV/0!</v>
      </c>
      <c r="H5" s="70"/>
      <c r="I5" s="70"/>
      <c r="J5" s="86">
        <f>(D5*E5)+(H5+I5)</f>
        <v>0</v>
      </c>
      <c r="K5" s="88"/>
    </row>
    <row r="6" spans="1:11" ht="16.5" thickBot="1">
      <c r="A6" s="79" t="s">
        <v>177</v>
      </c>
      <c r="B6" s="71">
        <f>SUM(B5)</f>
        <v>4.5</v>
      </c>
      <c r="C6" s="71" t="s">
        <v>96</v>
      </c>
      <c r="D6" s="80"/>
      <c r="E6" s="80"/>
      <c r="F6" s="80"/>
      <c r="G6" s="132"/>
      <c r="H6" s="71">
        <f>SUM(H5)</f>
        <v>0</v>
      </c>
      <c r="I6" s="71">
        <f>SUM(I5)</f>
        <v>0</v>
      </c>
      <c r="J6" s="91">
        <f>(SUM(J5))</f>
        <v>0</v>
      </c>
      <c r="K6" s="92"/>
    </row>
    <row r="7" spans="1:11" ht="17.25" thickTop="1" thickBot="1">
      <c r="A7" s="75" t="s">
        <v>130</v>
      </c>
      <c r="B7" s="78">
        <v>4</v>
      </c>
      <c r="C7" s="77" t="s">
        <v>96</v>
      </c>
      <c r="D7" s="78"/>
      <c r="E7" s="78"/>
      <c r="F7" s="78"/>
      <c r="G7" s="133" t="e">
        <f t="shared" ref="G7:G19" si="0">F7/E7</f>
        <v>#DIV/0!</v>
      </c>
      <c r="H7" s="78"/>
      <c r="I7" s="78"/>
      <c r="J7" s="96">
        <f t="shared" ref="J7:J19" si="1">(D7*E7)+(H7+I7)</f>
        <v>0</v>
      </c>
      <c r="K7" s="97"/>
    </row>
    <row r="8" spans="1:11" ht="17.25" thickTop="1" thickBot="1">
      <c r="A8" s="75" t="s">
        <v>129</v>
      </c>
      <c r="B8" s="78">
        <v>4</v>
      </c>
      <c r="C8" s="77" t="s">
        <v>96</v>
      </c>
      <c r="D8" s="78"/>
      <c r="E8" s="78"/>
      <c r="F8" s="78"/>
      <c r="G8" s="133" t="e">
        <f t="shared" si="0"/>
        <v>#DIV/0!</v>
      </c>
      <c r="H8" s="78"/>
      <c r="I8" s="78"/>
      <c r="J8" s="96">
        <f t="shared" si="1"/>
        <v>0</v>
      </c>
      <c r="K8" s="97"/>
    </row>
    <row r="9" spans="1:11" ht="17.25" thickTop="1" thickBot="1">
      <c r="A9" s="82" t="s">
        <v>131</v>
      </c>
      <c r="B9" s="84">
        <v>4</v>
      </c>
      <c r="C9" s="83" t="s">
        <v>96</v>
      </c>
      <c r="D9" s="78"/>
      <c r="E9" s="78"/>
      <c r="F9" s="78"/>
      <c r="G9" s="133" t="e">
        <f t="shared" si="0"/>
        <v>#DIV/0!</v>
      </c>
      <c r="H9" s="78"/>
      <c r="I9" s="78"/>
      <c r="J9" s="96">
        <f t="shared" si="1"/>
        <v>0</v>
      </c>
      <c r="K9" s="97"/>
    </row>
    <row r="10" spans="1:11" ht="16.5" customHeight="1" thickTop="1" thickBot="1">
      <c r="A10" s="75" t="s">
        <v>76</v>
      </c>
      <c r="B10" s="78">
        <v>3</v>
      </c>
      <c r="C10" s="96" t="s">
        <v>96</v>
      </c>
      <c r="D10" s="78"/>
      <c r="E10" s="78"/>
      <c r="F10" s="78"/>
      <c r="G10" s="133" t="e">
        <f t="shared" si="0"/>
        <v>#DIV/0!</v>
      </c>
      <c r="H10" s="78"/>
      <c r="I10" s="78"/>
      <c r="J10" s="96">
        <f t="shared" si="1"/>
        <v>0</v>
      </c>
      <c r="K10" s="97"/>
    </row>
    <row r="11" spans="1:11" ht="17.25" thickTop="1" thickBot="1">
      <c r="A11" s="75" t="s">
        <v>79</v>
      </c>
      <c r="B11" s="78">
        <v>4.5</v>
      </c>
      <c r="C11" s="96" t="s">
        <v>96</v>
      </c>
      <c r="D11" s="78"/>
      <c r="E11" s="78"/>
      <c r="F11" s="78"/>
      <c r="G11" s="133" t="e">
        <f t="shared" si="0"/>
        <v>#DIV/0!</v>
      </c>
      <c r="H11" s="78"/>
      <c r="I11" s="78"/>
      <c r="J11" s="96">
        <f t="shared" si="1"/>
        <v>0</v>
      </c>
      <c r="K11" s="97"/>
    </row>
    <row r="12" spans="1:11" ht="17.25" thickTop="1" thickBot="1">
      <c r="A12" s="75" t="s">
        <v>106</v>
      </c>
      <c r="B12" s="78">
        <v>2</v>
      </c>
      <c r="C12" s="96" t="s">
        <v>96</v>
      </c>
      <c r="D12" s="78"/>
      <c r="E12" s="78"/>
      <c r="F12" s="78"/>
      <c r="G12" s="133" t="e">
        <f t="shared" si="0"/>
        <v>#DIV/0!</v>
      </c>
      <c r="H12" s="78"/>
      <c r="I12" s="78"/>
      <c r="J12" s="96">
        <f t="shared" si="1"/>
        <v>0</v>
      </c>
      <c r="K12" s="97"/>
    </row>
    <row r="13" spans="1:11" ht="17.25" thickTop="1" thickBot="1">
      <c r="A13" s="75" t="s">
        <v>81</v>
      </c>
      <c r="B13" s="78">
        <v>1</v>
      </c>
      <c r="C13" s="96" t="s">
        <v>96</v>
      </c>
      <c r="D13" s="78"/>
      <c r="E13" s="78"/>
      <c r="F13" s="78"/>
      <c r="G13" s="133" t="e">
        <f t="shared" si="0"/>
        <v>#DIV/0!</v>
      </c>
      <c r="H13" s="78"/>
      <c r="I13" s="78"/>
      <c r="J13" s="96">
        <f t="shared" si="1"/>
        <v>0</v>
      </c>
      <c r="K13" s="97"/>
    </row>
    <row r="14" spans="1:11" ht="17.25" thickTop="1" thickBot="1">
      <c r="A14" s="75" t="s">
        <v>3</v>
      </c>
      <c r="B14" s="78">
        <v>1</v>
      </c>
      <c r="C14" s="96" t="s">
        <v>96</v>
      </c>
      <c r="D14" s="78"/>
      <c r="E14" s="78"/>
      <c r="F14" s="78"/>
      <c r="G14" s="133" t="e">
        <f t="shared" si="0"/>
        <v>#DIV/0!</v>
      </c>
      <c r="H14" s="78"/>
      <c r="I14" s="78"/>
      <c r="J14" s="96">
        <f t="shared" si="1"/>
        <v>0</v>
      </c>
      <c r="K14" s="97"/>
    </row>
    <row r="15" spans="1:11" ht="17.25" thickTop="1" thickBot="1">
      <c r="A15" s="75" t="s">
        <v>138</v>
      </c>
      <c r="B15" s="78">
        <v>1</v>
      </c>
      <c r="C15" s="96" t="s">
        <v>96</v>
      </c>
      <c r="D15" s="78"/>
      <c r="E15" s="78"/>
      <c r="F15" s="78"/>
      <c r="G15" s="133" t="e">
        <f t="shared" si="0"/>
        <v>#DIV/0!</v>
      </c>
      <c r="H15" s="78"/>
      <c r="I15" s="78"/>
      <c r="J15" s="96">
        <f t="shared" si="1"/>
        <v>0</v>
      </c>
      <c r="K15" s="97"/>
    </row>
    <row r="16" spans="1:11" ht="17.25" thickTop="1" thickBot="1">
      <c r="A16" s="75" t="s">
        <v>175</v>
      </c>
      <c r="B16" s="78">
        <v>1</v>
      </c>
      <c r="C16" s="96" t="s">
        <v>96</v>
      </c>
      <c r="D16" s="78"/>
      <c r="E16" s="78"/>
      <c r="F16" s="78"/>
      <c r="G16" s="133" t="e">
        <f t="shared" si="0"/>
        <v>#DIV/0!</v>
      </c>
      <c r="H16" s="78"/>
      <c r="I16" s="78"/>
      <c r="J16" s="96">
        <f t="shared" si="1"/>
        <v>0</v>
      </c>
      <c r="K16" s="97"/>
    </row>
    <row r="17" spans="1:11" ht="17.25" thickTop="1" thickBot="1">
      <c r="A17" s="75" t="s">
        <v>5</v>
      </c>
      <c r="B17" s="78">
        <v>4</v>
      </c>
      <c r="C17" s="96" t="s">
        <v>96</v>
      </c>
      <c r="D17" s="78"/>
      <c r="E17" s="78"/>
      <c r="F17" s="78"/>
      <c r="G17" s="133" t="e">
        <f t="shared" si="0"/>
        <v>#DIV/0!</v>
      </c>
      <c r="H17" s="78"/>
      <c r="I17" s="78"/>
      <c r="J17" s="96">
        <f t="shared" si="1"/>
        <v>0</v>
      </c>
      <c r="K17" s="97"/>
    </row>
    <row r="18" spans="1:11" ht="16.5" thickTop="1">
      <c r="A18" s="68" t="s">
        <v>69</v>
      </c>
      <c r="B18" s="70">
        <v>4.5</v>
      </c>
      <c r="C18" s="69" t="s">
        <v>97</v>
      </c>
      <c r="D18" s="70"/>
      <c r="E18" s="70"/>
      <c r="F18" s="70"/>
      <c r="G18" s="131" t="e">
        <f t="shared" si="0"/>
        <v>#DIV/0!</v>
      </c>
      <c r="H18" s="70"/>
      <c r="I18" s="70"/>
      <c r="J18" s="86">
        <f t="shared" si="1"/>
        <v>0</v>
      </c>
      <c r="K18" s="88"/>
    </row>
    <row r="19" spans="1:11">
      <c r="A19" s="85" t="s">
        <v>70</v>
      </c>
      <c r="B19" s="45">
        <v>1</v>
      </c>
      <c r="C19" s="26" t="s">
        <v>97</v>
      </c>
      <c r="D19" s="45"/>
      <c r="E19" s="45"/>
      <c r="F19" s="45"/>
      <c r="G19" s="134" t="e">
        <f t="shared" si="0"/>
        <v>#DIV/0!</v>
      </c>
      <c r="H19" s="45"/>
      <c r="I19" s="45"/>
      <c r="J19" s="87">
        <f t="shared" si="1"/>
        <v>0</v>
      </c>
      <c r="K19" s="89"/>
    </row>
    <row r="20" spans="1:11" ht="16.5" thickBot="1">
      <c r="A20" s="79" t="s">
        <v>176</v>
      </c>
      <c r="B20" s="71">
        <f>SUM(B18:B19)</f>
        <v>5.5</v>
      </c>
      <c r="C20" s="71" t="s">
        <v>97</v>
      </c>
      <c r="D20" s="81"/>
      <c r="E20" s="81"/>
      <c r="F20" s="81"/>
      <c r="G20" s="135"/>
      <c r="H20" s="74">
        <f>SUM(H18:H19)</f>
        <v>0</v>
      </c>
      <c r="I20" s="74">
        <f>SUM(I18:I19)</f>
        <v>0</v>
      </c>
      <c r="J20" s="94">
        <f>(SUM(J18:J19))</f>
        <v>0</v>
      </c>
      <c r="K20" s="95"/>
    </row>
    <row r="21" spans="1:11" ht="16.5" thickTop="1">
      <c r="A21" s="68" t="s">
        <v>69</v>
      </c>
      <c r="B21" s="70">
        <v>4.5</v>
      </c>
      <c r="C21" s="69" t="s">
        <v>97</v>
      </c>
      <c r="D21" s="70"/>
      <c r="E21" s="70"/>
      <c r="F21" s="70"/>
      <c r="G21" s="131" t="e">
        <f>F21/E21</f>
        <v>#DIV/0!</v>
      </c>
      <c r="H21" s="70"/>
      <c r="I21" s="70"/>
      <c r="J21" s="86">
        <f>(D21*E21)+(H21+I21)</f>
        <v>0</v>
      </c>
      <c r="K21" s="88"/>
    </row>
    <row r="22" spans="1:11" ht="16.5" thickBot="1">
      <c r="A22" s="79" t="s">
        <v>177</v>
      </c>
      <c r="B22" s="71">
        <f>SUM(B21)</f>
        <v>4.5</v>
      </c>
      <c r="C22" s="71" t="s">
        <v>97</v>
      </c>
      <c r="D22" s="80"/>
      <c r="E22" s="80"/>
      <c r="F22" s="80"/>
      <c r="G22" s="132"/>
      <c r="H22" s="71">
        <f>SUM(H21)</f>
        <v>0</v>
      </c>
      <c r="I22" s="71">
        <f>SUM(I21)</f>
        <v>0</v>
      </c>
      <c r="J22" s="91">
        <f>(SUM(J21))</f>
        <v>0</v>
      </c>
      <c r="K22" s="92"/>
    </row>
    <row r="23" spans="1:11" ht="16.5" thickTop="1">
      <c r="A23" s="68" t="s">
        <v>130</v>
      </c>
      <c r="B23" s="70">
        <v>3</v>
      </c>
      <c r="C23" s="69" t="s">
        <v>97</v>
      </c>
      <c r="D23" s="70"/>
      <c r="E23" s="70"/>
      <c r="F23" s="70"/>
      <c r="G23" s="131" t="e">
        <f>F23/E23</f>
        <v>#DIV/0!</v>
      </c>
      <c r="H23" s="70"/>
      <c r="I23" s="70"/>
      <c r="J23" s="86">
        <f>(D23*E23)+(H23+I23)</f>
        <v>0</v>
      </c>
      <c r="K23" s="88"/>
    </row>
    <row r="24" spans="1:11">
      <c r="A24" s="85" t="s">
        <v>132</v>
      </c>
      <c r="B24" s="45">
        <v>2.5</v>
      </c>
      <c r="C24" s="26" t="s">
        <v>97</v>
      </c>
      <c r="D24" s="45"/>
      <c r="E24" s="45"/>
      <c r="F24" s="45"/>
      <c r="G24" s="134" t="e">
        <f>F24/E24</f>
        <v>#DIV/0!</v>
      </c>
      <c r="H24" s="45"/>
      <c r="I24" s="45"/>
      <c r="J24" s="87">
        <f>(D24*E24)+(H24+I24)</f>
        <v>0</v>
      </c>
      <c r="K24" s="89"/>
    </row>
    <row r="25" spans="1:11" ht="16.5" thickBot="1">
      <c r="A25" s="79" t="s">
        <v>73</v>
      </c>
      <c r="B25" s="71">
        <f>SUM(B23:B24)</f>
        <v>5.5</v>
      </c>
      <c r="C25" s="71" t="s">
        <v>97</v>
      </c>
      <c r="D25" s="81"/>
      <c r="E25" s="81"/>
      <c r="F25" s="81"/>
      <c r="G25" s="135"/>
      <c r="H25" s="74">
        <f>SUM(H23:H24)</f>
        <v>0</v>
      </c>
      <c r="I25" s="74">
        <f>SUM(I23:I24)</f>
        <v>0</v>
      </c>
      <c r="J25" s="94">
        <f>(SUM(J23:J24))</f>
        <v>0</v>
      </c>
      <c r="K25" s="95"/>
    </row>
    <row r="26" spans="1:11" ht="16.5" thickTop="1">
      <c r="A26" s="68" t="s">
        <v>129</v>
      </c>
      <c r="B26" s="70">
        <v>3</v>
      </c>
      <c r="C26" s="69" t="s">
        <v>97</v>
      </c>
      <c r="D26" s="70"/>
      <c r="E26" s="70"/>
      <c r="F26" s="70"/>
      <c r="G26" s="131" t="e">
        <f>F26/E26</f>
        <v>#DIV/0!</v>
      </c>
      <c r="H26" s="70"/>
      <c r="I26" s="70"/>
      <c r="J26" s="86">
        <f>(D26*E26)+(H26+I26)</f>
        <v>0</v>
      </c>
      <c r="K26" s="88"/>
    </row>
    <row r="27" spans="1:11">
      <c r="A27" s="85" t="s">
        <v>133</v>
      </c>
      <c r="B27" s="45">
        <v>2.5</v>
      </c>
      <c r="C27" s="26" t="s">
        <v>97</v>
      </c>
      <c r="D27" s="45"/>
      <c r="E27" s="45"/>
      <c r="F27" s="45"/>
      <c r="G27" s="134" t="e">
        <f>F27/E27</f>
        <v>#DIV/0!</v>
      </c>
      <c r="H27" s="45"/>
      <c r="I27" s="45"/>
      <c r="J27" s="87">
        <f>(D27*E27)+(H27+I27)</f>
        <v>0</v>
      </c>
      <c r="K27" s="89"/>
    </row>
    <row r="28" spans="1:11" ht="16.5" thickBot="1">
      <c r="A28" s="79" t="s">
        <v>74</v>
      </c>
      <c r="B28" s="71">
        <f>SUM(B26:B27)</f>
        <v>5.5</v>
      </c>
      <c r="C28" s="71" t="s">
        <v>97</v>
      </c>
      <c r="D28" s="81"/>
      <c r="E28" s="81"/>
      <c r="F28" s="81"/>
      <c r="G28" s="135"/>
      <c r="H28" s="74">
        <f>SUM(H26:H27)</f>
        <v>0</v>
      </c>
      <c r="I28" s="74">
        <f>SUM(I26:I27)</f>
        <v>0</v>
      </c>
      <c r="J28" s="94">
        <f>(SUM(J26:J27))</f>
        <v>0</v>
      </c>
      <c r="K28" s="95"/>
    </row>
    <row r="29" spans="1:11" ht="16.5" thickTop="1">
      <c r="A29" s="68" t="s">
        <v>131</v>
      </c>
      <c r="B29" s="70">
        <v>3</v>
      </c>
      <c r="C29" s="69" t="s">
        <v>97</v>
      </c>
      <c r="D29" s="70"/>
      <c r="E29" s="70"/>
      <c r="F29" s="70"/>
      <c r="G29" s="131" t="e">
        <f>F29/E29</f>
        <v>#DIV/0!</v>
      </c>
      <c r="H29" s="70"/>
      <c r="I29" s="70"/>
      <c r="J29" s="86">
        <f>(D29*E29)+(H29+I29)</f>
        <v>0</v>
      </c>
      <c r="K29" s="88"/>
    </row>
    <row r="30" spans="1:11">
      <c r="A30" s="85" t="s">
        <v>134</v>
      </c>
      <c r="B30" s="45">
        <v>2.5</v>
      </c>
      <c r="C30" s="26" t="s">
        <v>97</v>
      </c>
      <c r="D30" s="45"/>
      <c r="E30" s="45"/>
      <c r="F30" s="45"/>
      <c r="G30" s="134" t="e">
        <f>F30/E30</f>
        <v>#DIV/0!</v>
      </c>
      <c r="H30" s="45"/>
      <c r="I30" s="45"/>
      <c r="J30" s="87">
        <f>(D30*E30)+(H30+I30)</f>
        <v>0</v>
      </c>
      <c r="K30" s="89"/>
    </row>
    <row r="31" spans="1:11" ht="16.5" thickBot="1">
      <c r="A31" s="93" t="s">
        <v>75</v>
      </c>
      <c r="B31" s="74">
        <f>SUM(B29:B30)</f>
        <v>5.5</v>
      </c>
      <c r="C31" s="74" t="s">
        <v>97</v>
      </c>
      <c r="D31" s="80"/>
      <c r="E31" s="80"/>
      <c r="F31" s="80"/>
      <c r="G31" s="132"/>
      <c r="H31" s="71">
        <f>SUM(H29:H30)</f>
        <v>0</v>
      </c>
      <c r="I31" s="71">
        <f>SUM(I29:I30)</f>
        <v>0</v>
      </c>
      <c r="J31" s="91">
        <f>(SUM(J29:J30))</f>
        <v>0</v>
      </c>
      <c r="K31" s="92"/>
    </row>
    <row r="32" spans="1:11" ht="16.5" customHeight="1" thickTop="1" thickBot="1">
      <c r="A32" s="75" t="s">
        <v>76</v>
      </c>
      <c r="B32" s="78">
        <v>3</v>
      </c>
      <c r="C32" s="96" t="s">
        <v>97</v>
      </c>
      <c r="D32" s="78"/>
      <c r="E32" s="78"/>
      <c r="F32" s="78"/>
      <c r="G32" s="133" t="e">
        <f t="shared" ref="G32:G41" si="2">F32/E32</f>
        <v>#DIV/0!</v>
      </c>
      <c r="H32" s="78"/>
      <c r="I32" s="78"/>
      <c r="J32" s="96">
        <f t="shared" ref="J32:J41" si="3">(D32*E32)+(H32+I32)</f>
        <v>0</v>
      </c>
      <c r="K32" s="97"/>
    </row>
    <row r="33" spans="1:11" ht="17.25" thickTop="1" thickBot="1">
      <c r="A33" s="75" t="s">
        <v>79</v>
      </c>
      <c r="B33" s="78">
        <v>3.5</v>
      </c>
      <c r="C33" s="96" t="s">
        <v>97</v>
      </c>
      <c r="D33" s="78"/>
      <c r="E33" s="78"/>
      <c r="F33" s="78"/>
      <c r="G33" s="133" t="e">
        <f t="shared" si="2"/>
        <v>#DIV/0!</v>
      </c>
      <c r="H33" s="78"/>
      <c r="I33" s="78"/>
      <c r="J33" s="96">
        <f t="shared" si="3"/>
        <v>0</v>
      </c>
      <c r="K33" s="97"/>
    </row>
    <row r="34" spans="1:11" ht="17.25" thickTop="1" thickBot="1">
      <c r="A34" s="75" t="s">
        <v>106</v>
      </c>
      <c r="B34" s="78">
        <v>1.5</v>
      </c>
      <c r="C34" s="96" t="s">
        <v>97</v>
      </c>
      <c r="D34" s="78"/>
      <c r="E34" s="78"/>
      <c r="F34" s="78"/>
      <c r="G34" s="133" t="e">
        <f t="shared" si="2"/>
        <v>#DIV/0!</v>
      </c>
      <c r="H34" s="78"/>
      <c r="I34" s="78"/>
      <c r="J34" s="96">
        <f t="shared" si="3"/>
        <v>0</v>
      </c>
      <c r="K34" s="97"/>
    </row>
    <row r="35" spans="1:11" ht="17.25" thickTop="1" thickBot="1">
      <c r="A35" s="75" t="s">
        <v>81</v>
      </c>
      <c r="B35" s="78">
        <v>1.5</v>
      </c>
      <c r="C35" s="96" t="s">
        <v>97</v>
      </c>
      <c r="D35" s="78"/>
      <c r="E35" s="78"/>
      <c r="F35" s="78"/>
      <c r="G35" s="133" t="e">
        <f t="shared" si="2"/>
        <v>#DIV/0!</v>
      </c>
      <c r="H35" s="78"/>
      <c r="I35" s="78"/>
      <c r="J35" s="96">
        <f t="shared" si="3"/>
        <v>0</v>
      </c>
      <c r="K35" s="97"/>
    </row>
    <row r="36" spans="1:11" ht="17.25" thickTop="1" thickBot="1">
      <c r="A36" s="75" t="s">
        <v>3</v>
      </c>
      <c r="B36" s="78">
        <v>1.5</v>
      </c>
      <c r="C36" s="96" t="s">
        <v>97</v>
      </c>
      <c r="D36" s="78"/>
      <c r="E36" s="78"/>
      <c r="F36" s="78"/>
      <c r="G36" s="133" t="e">
        <f t="shared" si="2"/>
        <v>#DIV/0!</v>
      </c>
      <c r="H36" s="78"/>
      <c r="I36" s="78"/>
      <c r="J36" s="96">
        <f t="shared" si="3"/>
        <v>0</v>
      </c>
      <c r="K36" s="97"/>
    </row>
    <row r="37" spans="1:11" ht="17.25" thickTop="1" thickBot="1">
      <c r="A37" s="75" t="s">
        <v>138</v>
      </c>
      <c r="B37" s="78">
        <v>1</v>
      </c>
      <c r="C37" s="96" t="s">
        <v>97</v>
      </c>
      <c r="D37" s="78"/>
      <c r="E37" s="78"/>
      <c r="F37" s="78"/>
      <c r="G37" s="133" t="e">
        <f t="shared" si="2"/>
        <v>#DIV/0!</v>
      </c>
      <c r="H37" s="78"/>
      <c r="I37" s="78"/>
      <c r="J37" s="96">
        <f t="shared" si="3"/>
        <v>0</v>
      </c>
      <c r="K37" s="97"/>
    </row>
    <row r="38" spans="1:11" ht="17.25" thickTop="1" thickBot="1">
      <c r="A38" s="75" t="s">
        <v>175</v>
      </c>
      <c r="B38" s="78">
        <v>1</v>
      </c>
      <c r="C38" s="96" t="s">
        <v>97</v>
      </c>
      <c r="D38" s="78"/>
      <c r="E38" s="78"/>
      <c r="F38" s="78"/>
      <c r="G38" s="133" t="e">
        <f t="shared" si="2"/>
        <v>#DIV/0!</v>
      </c>
      <c r="H38" s="78"/>
      <c r="I38" s="78"/>
      <c r="J38" s="96">
        <f t="shared" si="3"/>
        <v>0</v>
      </c>
      <c r="K38" s="97"/>
    </row>
    <row r="39" spans="1:11" ht="17.25" thickTop="1" thickBot="1">
      <c r="A39" s="75" t="s">
        <v>5</v>
      </c>
      <c r="B39" s="78">
        <v>3</v>
      </c>
      <c r="C39" s="96" t="s">
        <v>97</v>
      </c>
      <c r="D39" s="78"/>
      <c r="E39" s="78"/>
      <c r="F39" s="78"/>
      <c r="G39" s="133" t="e">
        <f t="shared" si="2"/>
        <v>#DIV/0!</v>
      </c>
      <c r="H39" s="78"/>
      <c r="I39" s="78"/>
      <c r="J39" s="96">
        <f t="shared" si="3"/>
        <v>0</v>
      </c>
      <c r="K39" s="97"/>
    </row>
    <row r="40" spans="1:11" ht="17.25" thickTop="1" thickBot="1">
      <c r="A40" s="68" t="s">
        <v>69</v>
      </c>
      <c r="B40" s="70">
        <v>4.5</v>
      </c>
      <c r="C40" s="96" t="s">
        <v>98</v>
      </c>
      <c r="D40" s="70"/>
      <c r="E40" s="70"/>
      <c r="F40" s="70"/>
      <c r="G40" s="131" t="e">
        <f t="shared" si="2"/>
        <v>#DIV/0!</v>
      </c>
      <c r="H40" s="70"/>
      <c r="I40" s="70"/>
      <c r="J40" s="86">
        <f t="shared" si="3"/>
        <v>0</v>
      </c>
      <c r="K40" s="88"/>
    </row>
    <row r="41" spans="1:11" ht="16.5" thickTop="1">
      <c r="A41" s="72" t="s">
        <v>70</v>
      </c>
      <c r="B41" s="73">
        <v>2</v>
      </c>
      <c r="C41" s="90" t="s">
        <v>98</v>
      </c>
      <c r="D41" s="45"/>
      <c r="E41" s="45"/>
      <c r="F41" s="45"/>
      <c r="G41" s="134" t="e">
        <f t="shared" si="2"/>
        <v>#DIV/0!</v>
      </c>
      <c r="H41" s="45"/>
      <c r="I41" s="45"/>
      <c r="J41" s="87">
        <f t="shared" si="3"/>
        <v>0</v>
      </c>
      <c r="K41" s="89"/>
    </row>
    <row r="42" spans="1:11" ht="16.5" thickBot="1">
      <c r="A42" s="79" t="s">
        <v>176</v>
      </c>
      <c r="B42" s="71">
        <f>SUM(B40:B41)</f>
        <v>6.5</v>
      </c>
      <c r="C42" s="71" t="s">
        <v>98</v>
      </c>
      <c r="D42" s="80"/>
      <c r="E42" s="80"/>
      <c r="F42" s="80"/>
      <c r="G42" s="132"/>
      <c r="H42" s="71">
        <f>SUM(H40:H41)</f>
        <v>0</v>
      </c>
      <c r="I42" s="71">
        <f>SUM(I40:I41)</f>
        <v>0</v>
      </c>
      <c r="J42" s="91">
        <f>(SUM(J40:J41))</f>
        <v>0</v>
      </c>
      <c r="K42" s="92"/>
    </row>
    <row r="43" spans="1:11" ht="16.5" thickTop="1">
      <c r="A43" s="68" t="s">
        <v>69</v>
      </c>
      <c r="B43" s="70">
        <v>4.5</v>
      </c>
      <c r="C43" s="69" t="s">
        <v>98</v>
      </c>
      <c r="D43" s="70"/>
      <c r="E43" s="70"/>
      <c r="F43" s="70"/>
      <c r="G43" s="131" t="e">
        <f>F43/E43</f>
        <v>#DIV/0!</v>
      </c>
      <c r="H43" s="70"/>
      <c r="I43" s="70"/>
      <c r="J43" s="86">
        <f>(D43*E43)+(H43+I43)</f>
        <v>0</v>
      </c>
      <c r="K43" s="88"/>
    </row>
    <row r="44" spans="1:11" ht="16.5" thickBot="1">
      <c r="A44" s="79" t="s">
        <v>177</v>
      </c>
      <c r="B44" s="71">
        <f>SUM(B43)</f>
        <v>4.5</v>
      </c>
      <c r="C44" s="71" t="s">
        <v>98</v>
      </c>
      <c r="D44" s="80"/>
      <c r="E44" s="80"/>
      <c r="F44" s="80"/>
      <c r="G44" s="132"/>
      <c r="H44" s="71">
        <f>SUM(H43)</f>
        <v>0</v>
      </c>
      <c r="I44" s="71">
        <f>SUM(I43)</f>
        <v>0</v>
      </c>
      <c r="J44" s="91">
        <f>(SUM(J43))</f>
        <v>0</v>
      </c>
      <c r="K44" s="92"/>
    </row>
    <row r="45" spans="1:11" ht="16.5" thickTop="1">
      <c r="A45" s="68" t="s">
        <v>130</v>
      </c>
      <c r="B45" s="70">
        <v>3</v>
      </c>
      <c r="C45" s="69" t="s">
        <v>98</v>
      </c>
      <c r="D45" s="70"/>
      <c r="E45" s="70"/>
      <c r="F45" s="70"/>
      <c r="G45" s="131" t="e">
        <f>F45/E45</f>
        <v>#DIV/0!</v>
      </c>
      <c r="H45" s="70"/>
      <c r="I45" s="70"/>
      <c r="J45" s="86">
        <f>(D45*E45)+(H45+I45)</f>
        <v>0</v>
      </c>
      <c r="K45" s="88"/>
    </row>
    <row r="46" spans="1:11">
      <c r="A46" s="85" t="s">
        <v>132</v>
      </c>
      <c r="B46" s="45">
        <v>2.5</v>
      </c>
      <c r="C46" s="26" t="s">
        <v>98</v>
      </c>
      <c r="D46" s="45"/>
      <c r="E46" s="45"/>
      <c r="F46" s="45"/>
      <c r="G46" s="134" t="e">
        <f>F46/E46</f>
        <v>#DIV/0!</v>
      </c>
      <c r="H46" s="45"/>
      <c r="I46" s="45"/>
      <c r="J46" s="87">
        <f>(D46*E46)+(H46+I46)</f>
        <v>0</v>
      </c>
      <c r="K46" s="89"/>
    </row>
    <row r="47" spans="1:11" ht="16.5" thickBot="1">
      <c r="A47" s="79" t="s">
        <v>73</v>
      </c>
      <c r="B47" s="71">
        <f>SUM(B45:B46)</f>
        <v>5.5</v>
      </c>
      <c r="C47" s="71" t="s">
        <v>98</v>
      </c>
      <c r="D47" s="80"/>
      <c r="E47" s="80"/>
      <c r="F47" s="80"/>
      <c r="G47" s="132"/>
      <c r="H47" s="71">
        <f>SUM(H45:H46)</f>
        <v>0</v>
      </c>
      <c r="I47" s="71">
        <f>SUM(I45:I46)</f>
        <v>0</v>
      </c>
      <c r="J47" s="91">
        <f>(SUM(J45:J46))</f>
        <v>0</v>
      </c>
      <c r="K47" s="92"/>
    </row>
    <row r="48" spans="1:11" ht="16.5" thickTop="1">
      <c r="A48" s="68" t="s">
        <v>129</v>
      </c>
      <c r="B48" s="70">
        <v>3</v>
      </c>
      <c r="C48" s="69" t="s">
        <v>98</v>
      </c>
      <c r="D48" s="70"/>
      <c r="E48" s="70"/>
      <c r="F48" s="70"/>
      <c r="G48" s="131" t="e">
        <f>F48/E48</f>
        <v>#DIV/0!</v>
      </c>
      <c r="H48" s="70"/>
      <c r="I48" s="70"/>
      <c r="J48" s="86">
        <f>(D48*E48)+(H48+I48)</f>
        <v>0</v>
      </c>
      <c r="K48" s="88"/>
    </row>
    <row r="49" spans="1:11">
      <c r="A49" s="85" t="s">
        <v>133</v>
      </c>
      <c r="B49" s="45">
        <v>2.5</v>
      </c>
      <c r="C49" s="26" t="s">
        <v>98</v>
      </c>
      <c r="D49" s="45"/>
      <c r="E49" s="45"/>
      <c r="F49" s="45"/>
      <c r="G49" s="134" t="e">
        <f>F49/E49</f>
        <v>#DIV/0!</v>
      </c>
      <c r="H49" s="45"/>
      <c r="I49" s="45"/>
      <c r="J49" s="87">
        <f>(D49*E49)+(H49+I49)</f>
        <v>0</v>
      </c>
      <c r="K49" s="89"/>
    </row>
    <row r="50" spans="1:11" ht="16.5" thickBot="1">
      <c r="A50" s="79" t="s">
        <v>74</v>
      </c>
      <c r="B50" s="71">
        <f>SUM(B48:B49)</f>
        <v>5.5</v>
      </c>
      <c r="C50" s="71" t="s">
        <v>98</v>
      </c>
      <c r="D50" s="80"/>
      <c r="E50" s="80"/>
      <c r="F50" s="80"/>
      <c r="G50" s="132"/>
      <c r="H50" s="71">
        <f>SUM(H48:H49)</f>
        <v>0</v>
      </c>
      <c r="I50" s="71">
        <f>SUM(I48:I49)</f>
        <v>0</v>
      </c>
      <c r="J50" s="91">
        <f>(SUM(J48:J49))</f>
        <v>0</v>
      </c>
      <c r="K50" s="92"/>
    </row>
    <row r="51" spans="1:11" ht="16.5" thickTop="1">
      <c r="A51" s="68" t="s">
        <v>131</v>
      </c>
      <c r="B51" s="70">
        <v>3</v>
      </c>
      <c r="C51" s="69" t="s">
        <v>98</v>
      </c>
      <c r="D51" s="70"/>
      <c r="E51" s="70"/>
      <c r="F51" s="70"/>
      <c r="G51" s="131" t="e">
        <f>F51/E51</f>
        <v>#DIV/0!</v>
      </c>
      <c r="H51" s="70"/>
      <c r="I51" s="70"/>
      <c r="J51" s="86">
        <f>(D51*E51)+(H51+I51)</f>
        <v>0</v>
      </c>
      <c r="K51" s="88"/>
    </row>
    <row r="52" spans="1:11">
      <c r="A52" s="85" t="s">
        <v>134</v>
      </c>
      <c r="B52" s="45">
        <v>2.5</v>
      </c>
      <c r="C52" s="26" t="s">
        <v>98</v>
      </c>
      <c r="D52" s="45"/>
      <c r="E52" s="45"/>
      <c r="F52" s="45"/>
      <c r="G52" s="134" t="e">
        <f>F52/E52</f>
        <v>#DIV/0!</v>
      </c>
      <c r="H52" s="45"/>
      <c r="I52" s="45"/>
      <c r="J52" s="87">
        <f>(D52*E52)+(H52+I52)</f>
        <v>0</v>
      </c>
      <c r="K52" s="89"/>
    </row>
    <row r="53" spans="1:11" ht="16.5" thickBot="1">
      <c r="A53" s="93" t="s">
        <v>75</v>
      </c>
      <c r="B53" s="74">
        <f>SUM(B51:B52)</f>
        <v>5.5</v>
      </c>
      <c r="C53" s="74" t="s">
        <v>98</v>
      </c>
      <c r="D53" s="80"/>
      <c r="E53" s="80"/>
      <c r="F53" s="80"/>
      <c r="G53" s="132"/>
      <c r="H53" s="71">
        <f>SUM(H51:H52)</f>
        <v>0</v>
      </c>
      <c r="I53" s="71">
        <f>SUM(I51:I52)</f>
        <v>0</v>
      </c>
      <c r="J53" s="91">
        <f>(SUM(J51:J52))</f>
        <v>0</v>
      </c>
      <c r="K53" s="92"/>
    </row>
    <row r="54" spans="1:11" ht="16.5" customHeight="1" thickTop="1" thickBot="1">
      <c r="A54" s="75" t="s">
        <v>76</v>
      </c>
      <c r="B54" s="78">
        <v>3</v>
      </c>
      <c r="C54" s="77" t="s">
        <v>98</v>
      </c>
      <c r="D54" s="98"/>
      <c r="E54" s="99"/>
      <c r="F54" s="99"/>
      <c r="G54" s="136" t="e">
        <f t="shared" ref="G54:G63" si="4">F54/E54</f>
        <v>#DIV/0!</v>
      </c>
      <c r="H54" s="99"/>
      <c r="I54" s="99"/>
      <c r="J54" s="100">
        <f t="shared" ref="J54:J63" si="5">(D54*E54)+(H54+I54)</f>
        <v>0</v>
      </c>
      <c r="K54" s="101"/>
    </row>
    <row r="55" spans="1:11" ht="17.25" thickTop="1" thickBot="1">
      <c r="A55" s="75" t="s">
        <v>79</v>
      </c>
      <c r="B55" s="78">
        <v>3.5</v>
      </c>
      <c r="C55" s="77" t="s">
        <v>98</v>
      </c>
      <c r="D55" s="76"/>
      <c r="E55" s="78"/>
      <c r="F55" s="78"/>
      <c r="G55" s="133" t="e">
        <f t="shared" si="4"/>
        <v>#DIV/0!</v>
      </c>
      <c r="H55" s="78"/>
      <c r="I55" s="78"/>
      <c r="J55" s="96">
        <f t="shared" si="5"/>
        <v>0</v>
      </c>
      <c r="K55" s="97"/>
    </row>
    <row r="56" spans="1:11" ht="17.25" thickTop="1" thickBot="1">
      <c r="A56" s="75" t="s">
        <v>106</v>
      </c>
      <c r="B56" s="78">
        <v>1.5</v>
      </c>
      <c r="C56" s="77" t="s">
        <v>98</v>
      </c>
      <c r="D56" s="76"/>
      <c r="E56" s="78"/>
      <c r="F56" s="78"/>
      <c r="G56" s="133" t="e">
        <f t="shared" si="4"/>
        <v>#DIV/0!</v>
      </c>
      <c r="H56" s="78"/>
      <c r="I56" s="78"/>
      <c r="J56" s="96">
        <f t="shared" si="5"/>
        <v>0</v>
      </c>
      <c r="K56" s="97"/>
    </row>
    <row r="57" spans="1:11" ht="17.25" thickTop="1" thickBot="1">
      <c r="A57" s="75" t="s">
        <v>81</v>
      </c>
      <c r="B57" s="78">
        <v>1.5</v>
      </c>
      <c r="C57" s="77" t="s">
        <v>98</v>
      </c>
      <c r="D57" s="76"/>
      <c r="E57" s="78"/>
      <c r="F57" s="78"/>
      <c r="G57" s="133" t="e">
        <f t="shared" si="4"/>
        <v>#DIV/0!</v>
      </c>
      <c r="H57" s="78"/>
      <c r="I57" s="78"/>
      <c r="J57" s="96">
        <f t="shared" si="5"/>
        <v>0</v>
      </c>
      <c r="K57" s="97"/>
    </row>
    <row r="58" spans="1:11" ht="17.25" thickTop="1" thickBot="1">
      <c r="A58" s="75" t="s">
        <v>3</v>
      </c>
      <c r="B58" s="78">
        <v>1.5</v>
      </c>
      <c r="C58" s="77" t="s">
        <v>98</v>
      </c>
      <c r="D58" s="76"/>
      <c r="E58" s="78"/>
      <c r="F58" s="78"/>
      <c r="G58" s="133" t="e">
        <f t="shared" si="4"/>
        <v>#DIV/0!</v>
      </c>
      <c r="H58" s="78"/>
      <c r="I58" s="78"/>
      <c r="J58" s="96">
        <f t="shared" si="5"/>
        <v>0</v>
      </c>
      <c r="K58" s="97"/>
    </row>
    <row r="59" spans="1:11" ht="17.25" thickTop="1" thickBot="1">
      <c r="A59" s="75" t="s">
        <v>138</v>
      </c>
      <c r="B59" s="78">
        <v>1</v>
      </c>
      <c r="C59" s="77" t="s">
        <v>98</v>
      </c>
      <c r="D59" s="76"/>
      <c r="E59" s="78"/>
      <c r="F59" s="78"/>
      <c r="G59" s="133" t="e">
        <f t="shared" si="4"/>
        <v>#DIV/0!</v>
      </c>
      <c r="H59" s="78"/>
      <c r="I59" s="78"/>
      <c r="J59" s="96">
        <f t="shared" si="5"/>
        <v>0</v>
      </c>
      <c r="K59" s="97"/>
    </row>
    <row r="60" spans="1:11" ht="17.25" thickTop="1" thickBot="1">
      <c r="A60" s="75" t="s">
        <v>175</v>
      </c>
      <c r="B60" s="78">
        <v>1</v>
      </c>
      <c r="C60" s="77" t="s">
        <v>98</v>
      </c>
      <c r="D60" s="76"/>
      <c r="E60" s="78"/>
      <c r="F60" s="78"/>
      <c r="G60" s="133" t="e">
        <f t="shared" si="4"/>
        <v>#DIV/0!</v>
      </c>
      <c r="H60" s="78"/>
      <c r="I60" s="78"/>
      <c r="J60" s="96">
        <f t="shared" si="5"/>
        <v>0</v>
      </c>
      <c r="K60" s="97"/>
    </row>
    <row r="61" spans="1:11" ht="17.25" thickTop="1" thickBot="1">
      <c r="A61" s="75" t="s">
        <v>5</v>
      </c>
      <c r="B61" s="78">
        <v>3</v>
      </c>
      <c r="C61" s="77" t="s">
        <v>98</v>
      </c>
      <c r="D61" s="76"/>
      <c r="E61" s="78"/>
      <c r="F61" s="78"/>
      <c r="G61" s="133" t="e">
        <f t="shared" si="4"/>
        <v>#DIV/0!</v>
      </c>
      <c r="H61" s="78"/>
      <c r="I61" s="78"/>
      <c r="J61" s="96">
        <f t="shared" si="5"/>
        <v>0</v>
      </c>
      <c r="K61" s="97"/>
    </row>
    <row r="62" spans="1:11" ht="16.5" thickTop="1">
      <c r="A62" s="68" t="s">
        <v>69</v>
      </c>
      <c r="B62" s="70">
        <v>4</v>
      </c>
      <c r="C62" s="69" t="s">
        <v>99</v>
      </c>
      <c r="D62" s="70"/>
      <c r="E62" s="70"/>
      <c r="F62" s="70"/>
      <c r="G62" s="131" t="e">
        <f t="shared" si="4"/>
        <v>#DIV/0!</v>
      </c>
      <c r="H62" s="70"/>
      <c r="I62" s="70"/>
      <c r="J62" s="86">
        <f t="shared" si="5"/>
        <v>0</v>
      </c>
      <c r="K62" s="88"/>
    </row>
    <row r="63" spans="1:11">
      <c r="A63" s="85" t="s">
        <v>70</v>
      </c>
      <c r="B63" s="45">
        <v>2</v>
      </c>
      <c r="C63" s="26" t="s">
        <v>99</v>
      </c>
      <c r="D63" s="45"/>
      <c r="E63" s="45"/>
      <c r="F63" s="45"/>
      <c r="G63" s="134" t="e">
        <f t="shared" si="4"/>
        <v>#DIV/0!</v>
      </c>
      <c r="H63" s="45"/>
      <c r="I63" s="45"/>
      <c r="J63" s="87">
        <f t="shared" si="5"/>
        <v>0</v>
      </c>
      <c r="K63" s="89"/>
    </row>
    <row r="64" spans="1:11" ht="16.5" thickBot="1">
      <c r="A64" s="79" t="s">
        <v>176</v>
      </c>
      <c r="B64" s="71">
        <f>SUM(B62:B63)</f>
        <v>6</v>
      </c>
      <c r="C64" s="71" t="s">
        <v>99</v>
      </c>
      <c r="D64" s="80"/>
      <c r="E64" s="80"/>
      <c r="F64" s="80"/>
      <c r="G64" s="132"/>
      <c r="H64" s="71">
        <f>SUM(H62:H63)</f>
        <v>0</v>
      </c>
      <c r="I64" s="71">
        <f>SUM(I62:I63)</f>
        <v>0</v>
      </c>
      <c r="J64" s="91">
        <f>(SUM(J62:J63))</f>
        <v>0</v>
      </c>
      <c r="K64" s="92"/>
    </row>
    <row r="65" spans="1:11" ht="16.5" thickTop="1">
      <c r="A65" s="68" t="s">
        <v>69</v>
      </c>
      <c r="B65" s="70">
        <v>4</v>
      </c>
      <c r="C65" s="69" t="s">
        <v>99</v>
      </c>
      <c r="D65" s="70"/>
      <c r="E65" s="70"/>
      <c r="F65" s="70"/>
      <c r="G65" s="131" t="e">
        <f>F65/E65</f>
        <v>#DIV/0!</v>
      </c>
      <c r="H65" s="70"/>
      <c r="I65" s="70"/>
      <c r="J65" s="86">
        <f>(D65*E65)+(H65+I65)</f>
        <v>0</v>
      </c>
      <c r="K65" s="88"/>
    </row>
    <row r="66" spans="1:11" ht="16.5" thickBot="1">
      <c r="A66" s="79" t="s">
        <v>177</v>
      </c>
      <c r="B66" s="71">
        <f>SUM(B65)</f>
        <v>4</v>
      </c>
      <c r="C66" s="71" t="s">
        <v>99</v>
      </c>
      <c r="D66" s="80"/>
      <c r="E66" s="80"/>
      <c r="F66" s="80"/>
      <c r="G66" s="132"/>
      <c r="H66" s="71">
        <f>SUM(H65)</f>
        <v>0</v>
      </c>
      <c r="I66" s="71">
        <f>SUM(I65)</f>
        <v>0</v>
      </c>
      <c r="J66" s="91">
        <f>(SUM(J65))</f>
        <v>0</v>
      </c>
      <c r="K66" s="92"/>
    </row>
    <row r="67" spans="1:11" ht="16.5" thickTop="1">
      <c r="A67" s="68" t="s">
        <v>130</v>
      </c>
      <c r="B67" s="70">
        <v>3</v>
      </c>
      <c r="C67" s="69" t="s">
        <v>99</v>
      </c>
      <c r="D67" s="70"/>
      <c r="E67" s="70"/>
      <c r="F67" s="70"/>
      <c r="G67" s="131" t="e">
        <f>F67/E67</f>
        <v>#DIV/0!</v>
      </c>
      <c r="H67" s="70"/>
      <c r="I67" s="70"/>
      <c r="J67" s="86">
        <f>(D67*E67)+(H67+I67)</f>
        <v>0</v>
      </c>
      <c r="K67" s="88"/>
    </row>
    <row r="68" spans="1:11">
      <c r="A68" s="85" t="s">
        <v>132</v>
      </c>
      <c r="B68" s="45">
        <v>2.5</v>
      </c>
      <c r="C68" s="26" t="s">
        <v>99</v>
      </c>
      <c r="D68" s="45"/>
      <c r="E68" s="45"/>
      <c r="F68" s="45"/>
      <c r="G68" s="134" t="e">
        <f>F68/E68</f>
        <v>#DIV/0!</v>
      </c>
      <c r="H68" s="45"/>
      <c r="I68" s="45"/>
      <c r="J68" s="87">
        <f>(D68*E68)+(H68+I68)</f>
        <v>0</v>
      </c>
      <c r="K68" s="89"/>
    </row>
    <row r="69" spans="1:11" ht="16.5" thickBot="1">
      <c r="A69" s="79" t="s">
        <v>73</v>
      </c>
      <c r="B69" s="71">
        <f>SUM(B67:B68)</f>
        <v>5.5</v>
      </c>
      <c r="C69" s="71" t="s">
        <v>99</v>
      </c>
      <c r="D69" s="80"/>
      <c r="E69" s="80"/>
      <c r="F69" s="80"/>
      <c r="G69" s="132"/>
      <c r="H69" s="71">
        <f>SUM(H67:H68)</f>
        <v>0</v>
      </c>
      <c r="I69" s="71">
        <f>SUM(I67:I68)</f>
        <v>0</v>
      </c>
      <c r="J69" s="91">
        <f>(SUM(J67:J68))</f>
        <v>0</v>
      </c>
      <c r="K69" s="92"/>
    </row>
    <row r="70" spans="1:11" ht="16.5" thickTop="1">
      <c r="A70" s="68" t="s">
        <v>129</v>
      </c>
      <c r="B70" s="70">
        <v>3</v>
      </c>
      <c r="C70" s="69" t="s">
        <v>99</v>
      </c>
      <c r="D70" s="70"/>
      <c r="E70" s="70"/>
      <c r="F70" s="70"/>
      <c r="G70" s="131" t="e">
        <f>F70/E70</f>
        <v>#DIV/0!</v>
      </c>
      <c r="H70" s="70"/>
      <c r="I70" s="70"/>
      <c r="J70" s="86">
        <f>(D70*E70)+(H70+I70)</f>
        <v>0</v>
      </c>
      <c r="K70" s="88"/>
    </row>
    <row r="71" spans="1:11">
      <c r="A71" s="85" t="s">
        <v>133</v>
      </c>
      <c r="B71" s="45">
        <v>2.5</v>
      </c>
      <c r="C71" s="26" t="s">
        <v>99</v>
      </c>
      <c r="D71" s="45"/>
      <c r="E71" s="45"/>
      <c r="F71" s="45"/>
      <c r="G71" s="134" t="e">
        <f>F71/E71</f>
        <v>#DIV/0!</v>
      </c>
      <c r="H71" s="45"/>
      <c r="I71" s="45"/>
      <c r="J71" s="87">
        <f>(D71*E71)+(H71+I71)</f>
        <v>0</v>
      </c>
      <c r="K71" s="89"/>
    </row>
    <row r="72" spans="1:11" ht="16.5" thickBot="1">
      <c r="A72" s="79" t="s">
        <v>74</v>
      </c>
      <c r="B72" s="71">
        <f>SUM(B70:B71)</f>
        <v>5.5</v>
      </c>
      <c r="C72" s="71" t="s">
        <v>99</v>
      </c>
      <c r="D72" s="80"/>
      <c r="E72" s="80"/>
      <c r="F72" s="80"/>
      <c r="G72" s="132"/>
      <c r="H72" s="71">
        <f>SUM(H70:H71)</f>
        <v>0</v>
      </c>
      <c r="I72" s="71">
        <f>SUM(I70:I71)</f>
        <v>0</v>
      </c>
      <c r="J72" s="91">
        <f>(SUM(J70:J71))</f>
        <v>0</v>
      </c>
      <c r="K72" s="92"/>
    </row>
    <row r="73" spans="1:11" ht="16.5" thickTop="1">
      <c r="A73" s="68" t="s">
        <v>131</v>
      </c>
      <c r="B73" s="70">
        <v>3</v>
      </c>
      <c r="C73" s="69" t="s">
        <v>99</v>
      </c>
      <c r="D73" s="70"/>
      <c r="E73" s="70"/>
      <c r="F73" s="70"/>
      <c r="G73" s="131" t="e">
        <f>F73/E73</f>
        <v>#DIV/0!</v>
      </c>
      <c r="H73" s="70"/>
      <c r="I73" s="70"/>
      <c r="J73" s="86">
        <f>(D73*E73)+(H73+I73)</f>
        <v>0</v>
      </c>
      <c r="K73" s="88"/>
    </row>
    <row r="74" spans="1:11">
      <c r="A74" s="85" t="s">
        <v>134</v>
      </c>
      <c r="B74" s="45">
        <v>2.5</v>
      </c>
      <c r="C74" s="26" t="s">
        <v>99</v>
      </c>
      <c r="D74" s="45"/>
      <c r="E74" s="45"/>
      <c r="F74" s="45"/>
      <c r="G74" s="134" t="e">
        <f>F74/E74</f>
        <v>#DIV/0!</v>
      </c>
      <c r="H74" s="45"/>
      <c r="I74" s="45"/>
      <c r="J74" s="87">
        <f>(D74*E74)+(H74+I74)</f>
        <v>0</v>
      </c>
      <c r="K74" s="89"/>
    </row>
    <row r="75" spans="1:11" ht="16.5" thickBot="1">
      <c r="A75" s="93" t="s">
        <v>75</v>
      </c>
      <c r="B75" s="74">
        <f>SUM(B73:B74)</f>
        <v>5.5</v>
      </c>
      <c r="C75" s="74" t="s">
        <v>99</v>
      </c>
      <c r="D75" s="80"/>
      <c r="E75" s="80"/>
      <c r="F75" s="80"/>
      <c r="G75" s="132"/>
      <c r="H75" s="71">
        <f>SUM(H73:H74)</f>
        <v>0</v>
      </c>
      <c r="I75" s="71">
        <f>SUM(I73:I74)</f>
        <v>0</v>
      </c>
      <c r="J75" s="91">
        <f>(SUM(J73:J74))</f>
        <v>0</v>
      </c>
      <c r="K75" s="92"/>
    </row>
    <row r="76" spans="1:11" ht="16.5" customHeight="1" thickTop="1" thickBot="1">
      <c r="A76" s="75" t="s">
        <v>76</v>
      </c>
      <c r="B76" s="78">
        <v>3.5</v>
      </c>
      <c r="C76" s="77" t="s">
        <v>99</v>
      </c>
      <c r="D76" s="98"/>
      <c r="E76" s="99"/>
      <c r="F76" s="99"/>
      <c r="G76" s="136" t="e">
        <f t="shared" ref="G76:G83" si="6">F76/E76</f>
        <v>#DIV/0!</v>
      </c>
      <c r="H76" s="99"/>
      <c r="I76" s="99"/>
      <c r="J76" s="100">
        <f t="shared" ref="J76:J83" si="7">(D76*E76)+(H76+I76)</f>
        <v>0</v>
      </c>
      <c r="K76" s="101"/>
    </row>
    <row r="77" spans="1:11" ht="17.25" thickTop="1" thickBot="1">
      <c r="A77" s="75" t="s">
        <v>79</v>
      </c>
      <c r="B77" s="78">
        <v>3.5</v>
      </c>
      <c r="C77" s="77" t="s">
        <v>99</v>
      </c>
      <c r="D77" s="76"/>
      <c r="E77" s="78"/>
      <c r="F77" s="78"/>
      <c r="G77" s="133" t="e">
        <f t="shared" si="6"/>
        <v>#DIV/0!</v>
      </c>
      <c r="H77" s="78"/>
      <c r="I77" s="78"/>
      <c r="J77" s="96">
        <f t="shared" si="7"/>
        <v>0</v>
      </c>
      <c r="K77" s="97"/>
    </row>
    <row r="78" spans="1:11" ht="17.25" thickTop="1" thickBot="1">
      <c r="A78" s="75" t="s">
        <v>106</v>
      </c>
      <c r="B78" s="78">
        <v>1.5</v>
      </c>
      <c r="C78" s="77" t="s">
        <v>99</v>
      </c>
      <c r="D78" s="76"/>
      <c r="E78" s="78"/>
      <c r="F78" s="78"/>
      <c r="G78" s="133" t="e">
        <f t="shared" si="6"/>
        <v>#DIV/0!</v>
      </c>
      <c r="H78" s="78"/>
      <c r="I78" s="78"/>
      <c r="J78" s="96">
        <f t="shared" si="7"/>
        <v>0</v>
      </c>
      <c r="K78" s="97"/>
    </row>
    <row r="79" spans="1:11" ht="17.25" thickTop="1" thickBot="1">
      <c r="A79" s="75" t="s">
        <v>81</v>
      </c>
      <c r="B79" s="78">
        <v>1.5</v>
      </c>
      <c r="C79" s="77" t="s">
        <v>99</v>
      </c>
      <c r="D79" s="76"/>
      <c r="E79" s="78"/>
      <c r="F79" s="78"/>
      <c r="G79" s="133" t="e">
        <f t="shared" si="6"/>
        <v>#DIV/0!</v>
      </c>
      <c r="H79" s="78"/>
      <c r="I79" s="78"/>
      <c r="J79" s="96">
        <f t="shared" si="7"/>
        <v>0</v>
      </c>
      <c r="K79" s="97"/>
    </row>
    <row r="80" spans="1:11" ht="17.25" thickTop="1" thickBot="1">
      <c r="A80" s="75" t="s">
        <v>3</v>
      </c>
      <c r="B80" s="78">
        <v>1.5</v>
      </c>
      <c r="C80" s="77" t="s">
        <v>99</v>
      </c>
      <c r="D80" s="76"/>
      <c r="E80" s="78"/>
      <c r="F80" s="78"/>
      <c r="G80" s="133" t="e">
        <f t="shared" si="6"/>
        <v>#DIV/0!</v>
      </c>
      <c r="H80" s="78"/>
      <c r="I80" s="78"/>
      <c r="J80" s="96">
        <f t="shared" si="7"/>
        <v>0</v>
      </c>
      <c r="K80" s="97"/>
    </row>
    <row r="81" spans="1:11" ht="17.25" thickTop="1" thickBot="1">
      <c r="A81" s="75" t="s">
        <v>138</v>
      </c>
      <c r="B81" s="78">
        <v>1</v>
      </c>
      <c r="C81" s="77" t="s">
        <v>99</v>
      </c>
      <c r="D81" s="76"/>
      <c r="E81" s="78"/>
      <c r="F81" s="78"/>
      <c r="G81" s="133" t="e">
        <f t="shared" si="6"/>
        <v>#DIV/0!</v>
      </c>
      <c r="H81" s="78"/>
      <c r="I81" s="78"/>
      <c r="J81" s="96">
        <f t="shared" si="7"/>
        <v>0</v>
      </c>
      <c r="K81" s="97"/>
    </row>
    <row r="82" spans="1:11" ht="17.25" thickTop="1" thickBot="1">
      <c r="A82" s="75" t="s">
        <v>175</v>
      </c>
      <c r="B82" s="78">
        <v>1</v>
      </c>
      <c r="C82" s="77" t="s">
        <v>99</v>
      </c>
      <c r="D82" s="76"/>
      <c r="E82" s="78"/>
      <c r="F82" s="78"/>
      <c r="G82" s="133" t="e">
        <f t="shared" si="6"/>
        <v>#DIV/0!</v>
      </c>
      <c r="H82" s="78"/>
      <c r="I82" s="78"/>
      <c r="J82" s="96">
        <f t="shared" si="7"/>
        <v>0</v>
      </c>
      <c r="K82" s="97"/>
    </row>
    <row r="83" spans="1:11" ht="17.25" thickTop="1" thickBot="1">
      <c r="A83" s="75" t="s">
        <v>5</v>
      </c>
      <c r="B83" s="78">
        <v>3</v>
      </c>
      <c r="C83" s="77" t="s">
        <v>99</v>
      </c>
      <c r="D83" s="76"/>
      <c r="E83" s="78"/>
      <c r="F83" s="78"/>
      <c r="G83" s="133" t="e">
        <f t="shared" si="6"/>
        <v>#DIV/0!</v>
      </c>
      <c r="H83" s="78"/>
      <c r="I83" s="78"/>
      <c r="J83" s="96">
        <f t="shared" si="7"/>
        <v>0</v>
      </c>
      <c r="K83" s="97"/>
    </row>
    <row r="84" spans="1:11" ht="16.5" thickTop="1"/>
  </sheetData>
  <sheetProtection password="86AB" sheet="1" objects="1" scenarios="1"/>
  <mergeCells count="10">
    <mergeCell ref="H1:I1"/>
    <mergeCell ref="J1:J2"/>
    <mergeCell ref="K1:K2"/>
    <mergeCell ref="A1:A2"/>
    <mergeCell ref="B1:B2"/>
    <mergeCell ref="C1:C2"/>
    <mergeCell ref="D1:D2"/>
    <mergeCell ref="F1:F2"/>
    <mergeCell ref="G1:G2"/>
    <mergeCell ref="E1:E2"/>
  </mergeCells>
  <printOptions horizontalCentered="1" verticalCentered="1"/>
  <pageMargins left="0" right="0" top="0.78740157480314965" bottom="0.59055118110236227" header="0.51181102362204722" footer="0.27559055118110237"/>
  <pageSetup paperSize="9" scale="75" orientation="landscape" horizontalDpi="300" verticalDpi="300" r:id="rId1"/>
  <headerFooter alignWithMargins="0">
    <oddHeader>&amp;C&amp;"Times New Roman,Gras"&amp;12&amp;UDOTATION GLOBALE HORAIRE (Horaires, Classes &amp; Groupes)</oddHeader>
    <oddFooter>&amp;C&amp;"Times New Roman,Gras"&amp;12COLLEGE</oddFooter>
  </headerFooter>
  <rowBreaks count="3" manualBreakCount="3">
    <brk id="17" max="16383" man="1"/>
    <brk id="39" max="16383" man="1"/>
    <brk id="61" max="16383" man="1"/>
  </rowBreaks>
  <legacyDrawing r:id="rId2"/>
</worksheet>
</file>

<file path=xl/worksheets/sheet5.xml><?xml version="1.0" encoding="utf-8"?>
<worksheet xmlns="http://schemas.openxmlformats.org/spreadsheetml/2006/main" xmlns:r="http://schemas.openxmlformats.org/officeDocument/2006/relationships">
  <dimension ref="A1:P105"/>
  <sheetViews>
    <sheetView workbookViewId="0"/>
  </sheetViews>
  <sheetFormatPr baseColWidth="10" defaultRowHeight="15.75"/>
  <cols>
    <col min="1" max="1" width="5.42578125" style="1" bestFit="1" customWidth="1"/>
    <col min="2" max="2" width="25.140625" style="1" customWidth="1"/>
    <col min="3" max="4" width="9.5703125" style="1" bestFit="1" customWidth="1"/>
    <col min="5" max="5" width="9.28515625" style="1" bestFit="1" customWidth="1"/>
    <col min="6" max="6" width="7.85546875" style="1" bestFit="1" customWidth="1"/>
    <col min="7" max="7" width="7.5703125" style="1" bestFit="1" customWidth="1"/>
    <col min="8" max="8" width="7.85546875" style="1" bestFit="1" customWidth="1"/>
    <col min="9" max="9" width="7" style="1" bestFit="1" customWidth="1"/>
    <col min="10" max="10" width="6.85546875" style="1" bestFit="1" customWidth="1"/>
    <col min="11" max="11" width="9.28515625" style="1" bestFit="1" customWidth="1"/>
    <col min="12" max="12" width="10.42578125" style="1" bestFit="1" customWidth="1"/>
    <col min="13" max="13" width="9.5703125" style="1" bestFit="1" customWidth="1"/>
    <col min="14" max="14" width="10.5703125" style="1" bestFit="1" customWidth="1"/>
    <col min="15" max="15" width="7" style="1" bestFit="1" customWidth="1"/>
    <col min="16" max="16384" width="11.42578125" style="1"/>
  </cols>
  <sheetData>
    <row r="1" spans="1:15">
      <c r="A1" s="330" t="s">
        <v>37</v>
      </c>
      <c r="B1" s="331"/>
      <c r="C1" s="331"/>
      <c r="D1" s="331"/>
      <c r="E1" s="331"/>
      <c r="F1" s="331"/>
      <c r="G1" s="331"/>
      <c r="H1" s="331"/>
      <c r="I1" s="331"/>
      <c r="J1" s="331"/>
      <c r="K1" s="331"/>
      <c r="L1" s="332">
        <f>Répartition!G2</f>
        <v>0</v>
      </c>
      <c r="M1" s="332">
        <f>Répartition!H2</f>
        <v>18</v>
      </c>
      <c r="N1" s="332">
        <f>Répartition!H2</f>
        <v>18</v>
      </c>
      <c r="O1" s="333">
        <f>Répartition!J2</f>
        <v>-18</v>
      </c>
    </row>
    <row r="2" spans="1:15">
      <c r="A2" s="334" t="s">
        <v>38</v>
      </c>
      <c r="B2" s="335"/>
      <c r="C2" s="335"/>
      <c r="D2" s="335"/>
      <c r="E2" s="335"/>
      <c r="F2" s="335"/>
      <c r="G2" s="335"/>
      <c r="H2" s="335"/>
      <c r="I2" s="335"/>
      <c r="J2" s="335"/>
      <c r="K2" s="335"/>
      <c r="L2" s="336">
        <f>SUM(L4:L6)</f>
        <v>0</v>
      </c>
      <c r="M2" s="336">
        <f>SUM(M4:M6)</f>
        <v>18</v>
      </c>
      <c r="N2" s="336">
        <f>SUM(N4:N6)</f>
        <v>18</v>
      </c>
      <c r="O2" s="337">
        <f>SUM(O4:O6)</f>
        <v>-18</v>
      </c>
    </row>
    <row r="3" spans="1:15">
      <c r="A3" s="338" t="s">
        <v>26</v>
      </c>
      <c r="B3" s="339" t="s">
        <v>27</v>
      </c>
      <c r="C3" s="339" t="s">
        <v>82</v>
      </c>
      <c r="D3" s="339" t="s">
        <v>28</v>
      </c>
      <c r="E3" s="339" t="s">
        <v>29</v>
      </c>
      <c r="F3" s="339" t="s">
        <v>30</v>
      </c>
      <c r="G3" s="339" t="s">
        <v>31</v>
      </c>
      <c r="H3" s="339" t="s">
        <v>32</v>
      </c>
      <c r="I3" s="339" t="s">
        <v>7</v>
      </c>
      <c r="J3" s="339" t="s">
        <v>33</v>
      </c>
      <c r="K3" s="339" t="s">
        <v>34</v>
      </c>
      <c r="L3" s="339" t="s">
        <v>35</v>
      </c>
      <c r="M3" s="339" t="s">
        <v>28</v>
      </c>
      <c r="N3" s="339" t="s">
        <v>36</v>
      </c>
      <c r="O3" s="340" t="s">
        <v>7</v>
      </c>
    </row>
    <row r="4" spans="1:15">
      <c r="A4" s="46"/>
      <c r="B4" s="339" t="str">
        <f>Lettres!J2</f>
        <v>A</v>
      </c>
      <c r="C4" s="48" t="s">
        <v>86</v>
      </c>
      <c r="D4" s="342">
        <f>Lettres!J4</f>
        <v>18</v>
      </c>
      <c r="E4" s="342">
        <f>Lettres!J6</f>
        <v>0</v>
      </c>
      <c r="F4" s="342"/>
      <c r="G4" s="339"/>
      <c r="H4" s="339"/>
      <c r="I4" s="342">
        <f>Lettres!J7</f>
        <v>-18</v>
      </c>
      <c r="J4" s="343" t="s">
        <v>85</v>
      </c>
      <c r="K4" s="48" t="s">
        <v>84</v>
      </c>
      <c r="L4" s="339">
        <f>E4</f>
        <v>0</v>
      </c>
      <c r="M4" s="345">
        <f>D4</f>
        <v>18</v>
      </c>
      <c r="N4" s="345">
        <f>D4</f>
        <v>18</v>
      </c>
      <c r="O4" s="340">
        <f>L4-N4</f>
        <v>-18</v>
      </c>
    </row>
    <row r="5" spans="1:15">
      <c r="A5" s="46"/>
      <c r="B5" s="339">
        <f>Lettres!K2</f>
        <v>0</v>
      </c>
      <c r="C5" s="48"/>
      <c r="D5" s="342">
        <f>Lettres!K4</f>
        <v>0</v>
      </c>
      <c r="E5" s="342">
        <f>Lettres!K6</f>
        <v>0</v>
      </c>
      <c r="F5" s="342"/>
      <c r="G5" s="339"/>
      <c r="H5" s="339"/>
      <c r="I5" s="342">
        <f>Lettres!K7</f>
        <v>0</v>
      </c>
      <c r="J5" s="343" t="s">
        <v>85</v>
      </c>
      <c r="K5" s="48"/>
      <c r="L5" s="339">
        <f>E5</f>
        <v>0</v>
      </c>
      <c r="M5" s="345">
        <f>D5</f>
        <v>0</v>
      </c>
      <c r="N5" s="345">
        <f>D5</f>
        <v>0</v>
      </c>
      <c r="O5" s="340">
        <f>L5-N5</f>
        <v>0</v>
      </c>
    </row>
    <row r="6" spans="1:15" ht="16.5" thickBot="1">
      <c r="A6" s="47"/>
      <c r="B6" s="341">
        <f>Lettres!L2</f>
        <v>0</v>
      </c>
      <c r="C6" s="49"/>
      <c r="D6" s="342">
        <f>Lettres!L4</f>
        <v>0</v>
      </c>
      <c r="E6" s="342">
        <f>Lettres!L6</f>
        <v>0</v>
      </c>
      <c r="F6" s="342"/>
      <c r="G6" s="339"/>
      <c r="H6" s="339"/>
      <c r="I6" s="342">
        <f>Lettres!L7</f>
        <v>0</v>
      </c>
      <c r="J6" s="344" t="s">
        <v>85</v>
      </c>
      <c r="K6" s="49"/>
      <c r="L6" s="344">
        <f>E6</f>
        <v>0</v>
      </c>
      <c r="M6" s="345">
        <f>D6</f>
        <v>0</v>
      </c>
      <c r="N6" s="345">
        <f>D6</f>
        <v>0</v>
      </c>
      <c r="O6" s="346">
        <f>L6-N6</f>
        <v>0</v>
      </c>
    </row>
    <row r="7" spans="1:15">
      <c r="A7" s="330" t="s">
        <v>39</v>
      </c>
      <c r="B7" s="331"/>
      <c r="C7" s="331"/>
      <c r="D7" s="331"/>
      <c r="E7" s="331"/>
      <c r="F7" s="331"/>
      <c r="G7" s="331"/>
      <c r="H7" s="331"/>
      <c r="I7" s="331"/>
      <c r="J7" s="331"/>
      <c r="K7" s="331"/>
      <c r="L7" s="332">
        <f>Répartition!G3</f>
        <v>0</v>
      </c>
      <c r="M7" s="332">
        <f>Répartition!H3</f>
        <v>54</v>
      </c>
      <c r="N7" s="332">
        <f>Répartition!H3</f>
        <v>54</v>
      </c>
      <c r="O7" s="333">
        <f>Répartition!J3</f>
        <v>-54</v>
      </c>
    </row>
    <row r="8" spans="1:15">
      <c r="A8" s="334" t="s">
        <v>40</v>
      </c>
      <c r="B8" s="335"/>
      <c r="C8" s="335"/>
      <c r="D8" s="335"/>
      <c r="E8" s="335"/>
      <c r="F8" s="335"/>
      <c r="G8" s="335"/>
      <c r="H8" s="335"/>
      <c r="I8" s="335"/>
      <c r="J8" s="335"/>
      <c r="K8" s="335"/>
      <c r="L8" s="336">
        <f>SUM(L10:L14)</f>
        <v>0</v>
      </c>
      <c r="M8" s="336">
        <f>SUM(M10:M14)</f>
        <v>54</v>
      </c>
      <c r="N8" s="336">
        <f>SUM(N10:N14)</f>
        <v>54</v>
      </c>
      <c r="O8" s="337">
        <f>SUM(O10:O14)</f>
        <v>-54</v>
      </c>
    </row>
    <row r="9" spans="1:15">
      <c r="A9" s="338" t="s">
        <v>26</v>
      </c>
      <c r="B9" s="339" t="s">
        <v>27</v>
      </c>
      <c r="C9" s="339" t="s">
        <v>82</v>
      </c>
      <c r="D9" s="339" t="s">
        <v>28</v>
      </c>
      <c r="E9" s="339" t="s">
        <v>29</v>
      </c>
      <c r="F9" s="339" t="s">
        <v>30</v>
      </c>
      <c r="G9" s="339" t="s">
        <v>31</v>
      </c>
      <c r="H9" s="339" t="s">
        <v>32</v>
      </c>
      <c r="I9" s="339" t="s">
        <v>7</v>
      </c>
      <c r="J9" s="339" t="s">
        <v>33</v>
      </c>
      <c r="K9" s="339" t="s">
        <v>34</v>
      </c>
      <c r="L9" s="339" t="s">
        <v>35</v>
      </c>
      <c r="M9" s="339" t="s">
        <v>28</v>
      </c>
      <c r="N9" s="339" t="s">
        <v>36</v>
      </c>
      <c r="O9" s="340" t="s">
        <v>7</v>
      </c>
    </row>
    <row r="10" spans="1:15">
      <c r="A10" s="46"/>
      <c r="B10" s="339" t="str">
        <f>Lettres!D2</f>
        <v>A</v>
      </c>
      <c r="C10" s="48" t="s">
        <v>86</v>
      </c>
      <c r="D10" s="342">
        <f>Lettres!D4</f>
        <v>18</v>
      </c>
      <c r="E10" s="342">
        <f>Lettres!D6</f>
        <v>0</v>
      </c>
      <c r="F10" s="342"/>
      <c r="G10" s="339"/>
      <c r="H10" s="339"/>
      <c r="I10" s="342">
        <f>Lettres!D7</f>
        <v>-18</v>
      </c>
      <c r="J10" s="343" t="s">
        <v>87</v>
      </c>
      <c r="K10" s="48" t="s">
        <v>84</v>
      </c>
      <c r="L10" s="339">
        <f>E10</f>
        <v>0</v>
      </c>
      <c r="M10" s="339">
        <f>D10</f>
        <v>18</v>
      </c>
      <c r="N10" s="339">
        <f>D10</f>
        <v>18</v>
      </c>
      <c r="O10" s="340">
        <f>L10-N10</f>
        <v>-18</v>
      </c>
    </row>
    <row r="11" spans="1:15">
      <c r="A11" s="46"/>
      <c r="B11" s="339" t="str">
        <f>Lettres!E2</f>
        <v>B</v>
      </c>
      <c r="C11" s="48" t="s">
        <v>86</v>
      </c>
      <c r="D11" s="342">
        <f>Lettres!E4</f>
        <v>18</v>
      </c>
      <c r="E11" s="342">
        <f>Lettres!E6</f>
        <v>0</v>
      </c>
      <c r="F11" s="342"/>
      <c r="G11" s="339"/>
      <c r="H11" s="339"/>
      <c r="I11" s="342">
        <f>Lettres!E7</f>
        <v>-18</v>
      </c>
      <c r="J11" s="343" t="s">
        <v>87</v>
      </c>
      <c r="K11" s="48" t="s">
        <v>84</v>
      </c>
      <c r="L11" s="339">
        <f>E11</f>
        <v>0</v>
      </c>
      <c r="M11" s="339">
        <f>D11</f>
        <v>18</v>
      </c>
      <c r="N11" s="339">
        <f>D11</f>
        <v>18</v>
      </c>
      <c r="O11" s="340">
        <f>L11-N11</f>
        <v>-18</v>
      </c>
    </row>
    <row r="12" spans="1:15">
      <c r="A12" s="46"/>
      <c r="B12" s="339" t="str">
        <f>Lettres!F2</f>
        <v>C</v>
      </c>
      <c r="C12" s="48" t="s">
        <v>86</v>
      </c>
      <c r="D12" s="342">
        <f>Lettres!F4</f>
        <v>18</v>
      </c>
      <c r="E12" s="342">
        <f>Lettres!F6</f>
        <v>0</v>
      </c>
      <c r="F12" s="342"/>
      <c r="G12" s="339"/>
      <c r="H12" s="339"/>
      <c r="I12" s="342">
        <f>Lettres!F7</f>
        <v>-18</v>
      </c>
      <c r="J12" s="343" t="s">
        <v>87</v>
      </c>
      <c r="K12" s="48" t="s">
        <v>84</v>
      </c>
      <c r="L12" s="339">
        <f>E12</f>
        <v>0</v>
      </c>
      <c r="M12" s="339">
        <f>D12</f>
        <v>18</v>
      </c>
      <c r="N12" s="339">
        <f>D12</f>
        <v>18</v>
      </c>
      <c r="O12" s="340">
        <f>L12-N12</f>
        <v>-18</v>
      </c>
    </row>
    <row r="13" spans="1:15">
      <c r="A13" s="46"/>
      <c r="B13" s="339">
        <f>Lettres!G2</f>
        <v>0</v>
      </c>
      <c r="C13" s="48"/>
      <c r="D13" s="342">
        <f>Lettres!G4</f>
        <v>0</v>
      </c>
      <c r="E13" s="342">
        <f>Lettres!G6</f>
        <v>0</v>
      </c>
      <c r="F13" s="342"/>
      <c r="G13" s="339"/>
      <c r="H13" s="339"/>
      <c r="I13" s="342">
        <f>Lettres!G7</f>
        <v>0</v>
      </c>
      <c r="J13" s="343" t="s">
        <v>87</v>
      </c>
      <c r="K13" s="48"/>
      <c r="L13" s="339">
        <f>E13</f>
        <v>0</v>
      </c>
      <c r="M13" s="339">
        <f>D13</f>
        <v>0</v>
      </c>
      <c r="N13" s="339">
        <f>D13</f>
        <v>0</v>
      </c>
      <c r="O13" s="340">
        <f>L13-N13</f>
        <v>0</v>
      </c>
    </row>
    <row r="14" spans="1:15" ht="16.5" thickBot="1">
      <c r="A14" s="47"/>
      <c r="B14" s="347">
        <f>Lettres!H2</f>
        <v>0</v>
      </c>
      <c r="C14" s="49"/>
      <c r="D14" s="348">
        <f>Lettres!H4</f>
        <v>0</v>
      </c>
      <c r="E14" s="348">
        <f>Lettres!H6</f>
        <v>0</v>
      </c>
      <c r="F14" s="348"/>
      <c r="G14" s="347"/>
      <c r="H14" s="347"/>
      <c r="I14" s="348">
        <f>Lettres!H7</f>
        <v>0</v>
      </c>
      <c r="J14" s="344" t="s">
        <v>87</v>
      </c>
      <c r="K14" s="49"/>
      <c r="L14" s="347">
        <f>E14</f>
        <v>0</v>
      </c>
      <c r="M14" s="347">
        <f>D14</f>
        <v>0</v>
      </c>
      <c r="N14" s="347">
        <f>D14</f>
        <v>0</v>
      </c>
      <c r="O14" s="349">
        <f>L14-N14</f>
        <v>0</v>
      </c>
    </row>
    <row r="15" spans="1:15">
      <c r="A15" s="330" t="s">
        <v>41</v>
      </c>
      <c r="B15" s="331"/>
      <c r="C15" s="331"/>
      <c r="D15" s="331"/>
      <c r="E15" s="331"/>
      <c r="F15" s="331"/>
      <c r="G15" s="331"/>
      <c r="H15" s="331"/>
      <c r="I15" s="331"/>
      <c r="J15" s="331"/>
      <c r="K15" s="331"/>
      <c r="L15" s="332">
        <f>Répartition!G5</f>
        <v>0</v>
      </c>
      <c r="M15" s="332">
        <f>Répartition!H5</f>
        <v>0</v>
      </c>
      <c r="N15" s="332">
        <f>Répartition!H5</f>
        <v>0</v>
      </c>
      <c r="O15" s="333">
        <f>Répartition!J5</f>
        <v>0</v>
      </c>
    </row>
    <row r="16" spans="1:15">
      <c r="A16" s="334" t="s">
        <v>42</v>
      </c>
      <c r="B16" s="335"/>
      <c r="C16" s="335"/>
      <c r="D16" s="335"/>
      <c r="E16" s="335"/>
      <c r="F16" s="335"/>
      <c r="G16" s="335"/>
      <c r="H16" s="335"/>
      <c r="I16" s="335"/>
      <c r="J16" s="335"/>
      <c r="K16" s="335"/>
      <c r="L16" s="336">
        <f>SUM(L18:L19)</f>
        <v>0</v>
      </c>
      <c r="M16" s="336">
        <f>SUM(M18:M19)</f>
        <v>0</v>
      </c>
      <c r="N16" s="336">
        <f>SUM(N18:N19)</f>
        <v>0</v>
      </c>
      <c r="O16" s="337">
        <f>SUM(O18:O19)</f>
        <v>0</v>
      </c>
    </row>
    <row r="17" spans="1:16">
      <c r="A17" s="338" t="s">
        <v>26</v>
      </c>
      <c r="B17" s="339" t="s">
        <v>27</v>
      </c>
      <c r="C17" s="339" t="s">
        <v>82</v>
      </c>
      <c r="D17" s="339" t="s">
        <v>28</v>
      </c>
      <c r="E17" s="339" t="s">
        <v>29</v>
      </c>
      <c r="F17" s="339" t="s">
        <v>30</v>
      </c>
      <c r="G17" s="339" t="s">
        <v>31</v>
      </c>
      <c r="H17" s="339" t="s">
        <v>32</v>
      </c>
      <c r="I17" s="339" t="s">
        <v>7</v>
      </c>
      <c r="J17" s="339" t="s">
        <v>33</v>
      </c>
      <c r="K17" s="339" t="s">
        <v>34</v>
      </c>
      <c r="L17" s="339" t="s">
        <v>35</v>
      </c>
      <c r="M17" s="339" t="s">
        <v>28</v>
      </c>
      <c r="N17" s="339" t="s">
        <v>36</v>
      </c>
      <c r="O17" s="340" t="s">
        <v>7</v>
      </c>
    </row>
    <row r="18" spans="1:16">
      <c r="A18" s="50"/>
      <c r="B18" s="350">
        <f>Allemand!D2</f>
        <v>0</v>
      </c>
      <c r="C18" s="51"/>
      <c r="D18" s="351">
        <f>Allemand!D4</f>
        <v>0</v>
      </c>
      <c r="E18" s="351">
        <f>Allemand!D6</f>
        <v>0</v>
      </c>
      <c r="F18" s="351"/>
      <c r="G18" s="350"/>
      <c r="H18" s="350"/>
      <c r="I18" s="351">
        <f>Allemand!D7</f>
        <v>0</v>
      </c>
      <c r="J18" s="352" t="s">
        <v>88</v>
      </c>
      <c r="K18" s="51"/>
      <c r="L18" s="350">
        <f>E18</f>
        <v>0</v>
      </c>
      <c r="M18" s="350">
        <f>D18</f>
        <v>0</v>
      </c>
      <c r="N18" s="350">
        <f>D18</f>
        <v>0</v>
      </c>
      <c r="O18" s="353">
        <f>L18-N18</f>
        <v>0</v>
      </c>
    </row>
    <row r="19" spans="1:16" ht="16.5" thickBot="1">
      <c r="A19" s="47"/>
      <c r="B19" s="347">
        <f>Allemand!E2</f>
        <v>0</v>
      </c>
      <c r="C19" s="49"/>
      <c r="D19" s="348">
        <f>Allemand!E4</f>
        <v>0</v>
      </c>
      <c r="E19" s="348">
        <f>Allemand!E6</f>
        <v>0</v>
      </c>
      <c r="F19" s="348"/>
      <c r="G19" s="347"/>
      <c r="H19" s="347"/>
      <c r="I19" s="348">
        <f>Allemand!E7</f>
        <v>0</v>
      </c>
      <c r="J19" s="344" t="s">
        <v>88</v>
      </c>
      <c r="K19" s="49"/>
      <c r="L19" s="347">
        <f>E19</f>
        <v>0</v>
      </c>
      <c r="M19" s="347">
        <f>D19</f>
        <v>0</v>
      </c>
      <c r="N19" s="347">
        <f>D19</f>
        <v>0</v>
      </c>
      <c r="O19" s="349">
        <f>L19-N19</f>
        <v>0</v>
      </c>
    </row>
    <row r="20" spans="1:16">
      <c r="A20" s="330" t="s">
        <v>43</v>
      </c>
      <c r="B20" s="331"/>
      <c r="C20" s="331"/>
      <c r="D20" s="331"/>
      <c r="E20" s="331"/>
      <c r="F20" s="331"/>
      <c r="G20" s="331"/>
      <c r="H20" s="331"/>
      <c r="I20" s="331"/>
      <c r="J20" s="331"/>
      <c r="K20" s="331"/>
      <c r="L20" s="332">
        <f>Répartition!G6</f>
        <v>0</v>
      </c>
      <c r="M20" s="332">
        <f>Répartition!H6</f>
        <v>54</v>
      </c>
      <c r="N20" s="332">
        <f>Répartition!H6</f>
        <v>54</v>
      </c>
      <c r="O20" s="333">
        <f>Répartition!J6</f>
        <v>-54</v>
      </c>
      <c r="P20" s="6"/>
    </row>
    <row r="21" spans="1:16">
      <c r="A21" s="334" t="s">
        <v>44</v>
      </c>
      <c r="B21" s="335"/>
      <c r="C21" s="335"/>
      <c r="D21" s="335"/>
      <c r="E21" s="335"/>
      <c r="F21" s="335"/>
      <c r="G21" s="335"/>
      <c r="H21" s="335"/>
      <c r="I21" s="335"/>
      <c r="J21" s="335"/>
      <c r="K21" s="335"/>
      <c r="L21" s="336">
        <f>SUM(L23:L27)</f>
        <v>0</v>
      </c>
      <c r="M21" s="336">
        <f>SUM(M23:M27)</f>
        <v>54</v>
      </c>
      <c r="N21" s="336">
        <f>SUM(N23:N27)</f>
        <v>54</v>
      </c>
      <c r="O21" s="337">
        <f>SUM(O23:O27)</f>
        <v>-54</v>
      </c>
    </row>
    <row r="22" spans="1:16">
      <c r="A22" s="338" t="s">
        <v>26</v>
      </c>
      <c r="B22" s="339" t="s">
        <v>27</v>
      </c>
      <c r="C22" s="339" t="s">
        <v>82</v>
      </c>
      <c r="D22" s="339" t="s">
        <v>28</v>
      </c>
      <c r="E22" s="339" t="s">
        <v>29</v>
      </c>
      <c r="F22" s="339" t="s">
        <v>30</v>
      </c>
      <c r="G22" s="339" t="s">
        <v>31</v>
      </c>
      <c r="H22" s="339" t="s">
        <v>32</v>
      </c>
      <c r="I22" s="339" t="s">
        <v>7</v>
      </c>
      <c r="J22" s="339" t="s">
        <v>33</v>
      </c>
      <c r="K22" s="339" t="s">
        <v>34</v>
      </c>
      <c r="L22" s="339" t="s">
        <v>35</v>
      </c>
      <c r="M22" s="339" t="s">
        <v>28</v>
      </c>
      <c r="N22" s="339" t="s">
        <v>36</v>
      </c>
      <c r="O22" s="340" t="s">
        <v>7</v>
      </c>
    </row>
    <row r="23" spans="1:16">
      <c r="A23" s="46"/>
      <c r="B23" s="339" t="str">
        <f>Anglais!D2</f>
        <v>A</v>
      </c>
      <c r="C23" s="48" t="s">
        <v>86</v>
      </c>
      <c r="D23" s="342">
        <f>Anglais!D4</f>
        <v>18</v>
      </c>
      <c r="E23" s="342">
        <f>Anglais!D6</f>
        <v>0</v>
      </c>
      <c r="F23" s="342"/>
      <c r="G23" s="339"/>
      <c r="H23" s="339"/>
      <c r="I23" s="342">
        <f>Anglais!D7</f>
        <v>-18</v>
      </c>
      <c r="J23" s="343" t="s">
        <v>89</v>
      </c>
      <c r="K23" s="48" t="s">
        <v>84</v>
      </c>
      <c r="L23" s="339">
        <f>E23</f>
        <v>0</v>
      </c>
      <c r="M23" s="339">
        <f>D23</f>
        <v>18</v>
      </c>
      <c r="N23" s="339">
        <f>D23</f>
        <v>18</v>
      </c>
      <c r="O23" s="340">
        <f>L23-N23</f>
        <v>-18</v>
      </c>
    </row>
    <row r="24" spans="1:16">
      <c r="A24" s="46"/>
      <c r="B24" s="339" t="str">
        <f>Anglais!E2</f>
        <v>B</v>
      </c>
      <c r="C24" s="48" t="s">
        <v>86</v>
      </c>
      <c r="D24" s="342">
        <f>Anglais!E4</f>
        <v>18</v>
      </c>
      <c r="E24" s="342">
        <f>Anglais!E6</f>
        <v>0</v>
      </c>
      <c r="F24" s="342"/>
      <c r="G24" s="339"/>
      <c r="H24" s="339"/>
      <c r="I24" s="342">
        <f>Anglais!E7</f>
        <v>-18</v>
      </c>
      <c r="J24" s="343" t="s">
        <v>89</v>
      </c>
      <c r="K24" s="48" t="s">
        <v>84</v>
      </c>
      <c r="L24" s="339">
        <f>E24</f>
        <v>0</v>
      </c>
      <c r="M24" s="339">
        <f>D24</f>
        <v>18</v>
      </c>
      <c r="N24" s="339">
        <f>D24</f>
        <v>18</v>
      </c>
      <c r="O24" s="340">
        <f>L24-N24</f>
        <v>-18</v>
      </c>
    </row>
    <row r="25" spans="1:16">
      <c r="A25" s="46"/>
      <c r="B25" s="339" t="str">
        <f>Anglais!F2</f>
        <v>C</v>
      </c>
      <c r="C25" s="48" t="s">
        <v>86</v>
      </c>
      <c r="D25" s="342">
        <f>Anglais!F4</f>
        <v>18</v>
      </c>
      <c r="E25" s="342">
        <f>Anglais!F6</f>
        <v>0</v>
      </c>
      <c r="F25" s="342"/>
      <c r="G25" s="339"/>
      <c r="H25" s="339"/>
      <c r="I25" s="342">
        <f>Anglais!F7</f>
        <v>-18</v>
      </c>
      <c r="J25" s="343" t="s">
        <v>89</v>
      </c>
      <c r="K25" s="48" t="s">
        <v>84</v>
      </c>
      <c r="L25" s="339">
        <f>E25</f>
        <v>0</v>
      </c>
      <c r="M25" s="339">
        <f>D25</f>
        <v>18</v>
      </c>
      <c r="N25" s="339">
        <f>D25</f>
        <v>18</v>
      </c>
      <c r="O25" s="340">
        <f>L25-N25</f>
        <v>-18</v>
      </c>
    </row>
    <row r="26" spans="1:16">
      <c r="A26" s="46"/>
      <c r="B26" s="339">
        <f>Anglais!G2</f>
        <v>0</v>
      </c>
      <c r="C26" s="48"/>
      <c r="D26" s="342">
        <f>Anglais!G4</f>
        <v>0</v>
      </c>
      <c r="E26" s="342">
        <f>Anglais!G6</f>
        <v>0</v>
      </c>
      <c r="F26" s="342"/>
      <c r="G26" s="339"/>
      <c r="H26" s="339"/>
      <c r="I26" s="342">
        <f>Anglais!G7</f>
        <v>0</v>
      </c>
      <c r="J26" s="343" t="s">
        <v>89</v>
      </c>
      <c r="K26" s="48"/>
      <c r="L26" s="339">
        <f>E26</f>
        <v>0</v>
      </c>
      <c r="M26" s="339">
        <f>D26</f>
        <v>0</v>
      </c>
      <c r="N26" s="339">
        <f>D26</f>
        <v>0</v>
      </c>
      <c r="O26" s="340">
        <f>L26-N26</f>
        <v>0</v>
      </c>
    </row>
    <row r="27" spans="1:16" ht="16.5" thickBot="1">
      <c r="A27" s="47"/>
      <c r="B27" s="347">
        <f>Anglais!H2</f>
        <v>0</v>
      </c>
      <c r="C27" s="49"/>
      <c r="D27" s="348">
        <f>Anglais!H4</f>
        <v>0</v>
      </c>
      <c r="E27" s="348">
        <f>Anglais!H6</f>
        <v>0</v>
      </c>
      <c r="F27" s="348"/>
      <c r="G27" s="347"/>
      <c r="H27" s="347"/>
      <c r="I27" s="348">
        <f>Anglais!H7</f>
        <v>0</v>
      </c>
      <c r="J27" s="344" t="s">
        <v>89</v>
      </c>
      <c r="K27" s="49"/>
      <c r="L27" s="347">
        <f>E27</f>
        <v>0</v>
      </c>
      <c r="M27" s="347">
        <f>D27</f>
        <v>0</v>
      </c>
      <c r="N27" s="347">
        <f>D27</f>
        <v>0</v>
      </c>
      <c r="O27" s="349">
        <f>L27-N27</f>
        <v>0</v>
      </c>
    </row>
    <row r="28" spans="1:16">
      <c r="A28" s="330" t="s">
        <v>45</v>
      </c>
      <c r="B28" s="331"/>
      <c r="C28" s="331"/>
      <c r="D28" s="331"/>
      <c r="E28" s="331"/>
      <c r="F28" s="331"/>
      <c r="G28" s="331"/>
      <c r="H28" s="331"/>
      <c r="I28" s="331"/>
      <c r="J28" s="331"/>
      <c r="K28" s="331"/>
      <c r="L28" s="332">
        <f>Répartition!G7</f>
        <v>0</v>
      </c>
      <c r="M28" s="332">
        <f>Répartition!H7</f>
        <v>18</v>
      </c>
      <c r="N28" s="332">
        <f>Répartition!H7</f>
        <v>18</v>
      </c>
      <c r="O28" s="333">
        <f>Répartition!J7</f>
        <v>-18</v>
      </c>
    </row>
    <row r="29" spans="1:16">
      <c r="A29" s="334" t="s">
        <v>46</v>
      </c>
      <c r="B29" s="335"/>
      <c r="C29" s="335"/>
      <c r="D29" s="335"/>
      <c r="E29" s="335"/>
      <c r="F29" s="335"/>
      <c r="G29" s="335"/>
      <c r="H29" s="335"/>
      <c r="I29" s="335"/>
      <c r="J29" s="335"/>
      <c r="K29" s="335"/>
      <c r="L29" s="336">
        <f>SUM(L31:L34)</f>
        <v>0</v>
      </c>
      <c r="M29" s="336">
        <f>SUM(M31:M34)</f>
        <v>18</v>
      </c>
      <c r="N29" s="336">
        <f>SUM(N31:N34)</f>
        <v>18</v>
      </c>
      <c r="O29" s="337">
        <f>SUM(O31:O34)</f>
        <v>-18</v>
      </c>
    </row>
    <row r="30" spans="1:16">
      <c r="A30" s="338" t="s">
        <v>26</v>
      </c>
      <c r="B30" s="339" t="s">
        <v>27</v>
      </c>
      <c r="C30" s="339" t="s">
        <v>82</v>
      </c>
      <c r="D30" s="339" t="s">
        <v>28</v>
      </c>
      <c r="E30" s="339" t="s">
        <v>29</v>
      </c>
      <c r="F30" s="339" t="s">
        <v>30</v>
      </c>
      <c r="G30" s="339" t="s">
        <v>31</v>
      </c>
      <c r="H30" s="339" t="s">
        <v>32</v>
      </c>
      <c r="I30" s="339" t="s">
        <v>7</v>
      </c>
      <c r="J30" s="339" t="s">
        <v>33</v>
      </c>
      <c r="K30" s="339" t="s">
        <v>34</v>
      </c>
      <c r="L30" s="339" t="s">
        <v>35</v>
      </c>
      <c r="M30" s="339" t="s">
        <v>28</v>
      </c>
      <c r="N30" s="339" t="s">
        <v>36</v>
      </c>
      <c r="O30" s="340" t="s">
        <v>7</v>
      </c>
    </row>
    <row r="31" spans="1:16">
      <c r="A31" s="46"/>
      <c r="B31" s="339" t="str">
        <f>Espagnol!D2</f>
        <v>A</v>
      </c>
      <c r="C31" s="48" t="s">
        <v>86</v>
      </c>
      <c r="D31" s="342">
        <f>Espagnol!D4</f>
        <v>18</v>
      </c>
      <c r="E31" s="342">
        <f>Espagnol!D6</f>
        <v>0</v>
      </c>
      <c r="F31" s="342"/>
      <c r="G31" s="339"/>
      <c r="H31" s="339"/>
      <c r="I31" s="342">
        <f>Espagnol!D7</f>
        <v>-18</v>
      </c>
      <c r="J31" s="343" t="s">
        <v>90</v>
      </c>
      <c r="K31" s="48" t="s">
        <v>84</v>
      </c>
      <c r="L31" s="339">
        <f>E31</f>
        <v>0</v>
      </c>
      <c r="M31" s="339">
        <f>D31</f>
        <v>18</v>
      </c>
      <c r="N31" s="339">
        <f>D31</f>
        <v>18</v>
      </c>
      <c r="O31" s="340">
        <f>L31-N31</f>
        <v>-18</v>
      </c>
    </row>
    <row r="32" spans="1:16">
      <c r="A32" s="46"/>
      <c r="B32" s="339">
        <f>Espagnol!E2</f>
        <v>0</v>
      </c>
      <c r="C32" s="48"/>
      <c r="D32" s="342">
        <f>Espagnol!E4</f>
        <v>0</v>
      </c>
      <c r="E32" s="342">
        <f>Espagnol!E6</f>
        <v>0</v>
      </c>
      <c r="F32" s="342"/>
      <c r="G32" s="339"/>
      <c r="H32" s="339"/>
      <c r="I32" s="342">
        <f>Espagnol!E7</f>
        <v>0</v>
      </c>
      <c r="J32" s="343" t="s">
        <v>90</v>
      </c>
      <c r="K32" s="48"/>
      <c r="L32" s="339">
        <f>E32</f>
        <v>0</v>
      </c>
      <c r="M32" s="339">
        <f>D32</f>
        <v>0</v>
      </c>
      <c r="N32" s="339">
        <f>D32</f>
        <v>0</v>
      </c>
      <c r="O32" s="340">
        <f>L32-N32</f>
        <v>0</v>
      </c>
    </row>
    <row r="33" spans="1:15">
      <c r="A33" s="46"/>
      <c r="B33" s="339">
        <f>Espagnol!F2</f>
        <v>0</v>
      </c>
      <c r="C33" s="48"/>
      <c r="D33" s="342">
        <f>Espagnol!F4</f>
        <v>0</v>
      </c>
      <c r="E33" s="342">
        <f>Espagnol!F6</f>
        <v>0</v>
      </c>
      <c r="F33" s="342"/>
      <c r="G33" s="339"/>
      <c r="H33" s="339"/>
      <c r="I33" s="342">
        <f>Espagnol!F7</f>
        <v>0</v>
      </c>
      <c r="J33" s="343" t="s">
        <v>90</v>
      </c>
      <c r="K33" s="48"/>
      <c r="L33" s="339">
        <f>E33</f>
        <v>0</v>
      </c>
      <c r="M33" s="339">
        <f>D33</f>
        <v>0</v>
      </c>
      <c r="N33" s="339">
        <f>D33</f>
        <v>0</v>
      </c>
      <c r="O33" s="340">
        <f>L33-N33</f>
        <v>0</v>
      </c>
    </row>
    <row r="34" spans="1:15" ht="16.5" thickBot="1">
      <c r="A34" s="47"/>
      <c r="B34" s="347">
        <f>Espagnol!G2</f>
        <v>0</v>
      </c>
      <c r="C34" s="49"/>
      <c r="D34" s="348">
        <f>Espagnol!G4</f>
        <v>0</v>
      </c>
      <c r="E34" s="348">
        <f>Espagnol!G6</f>
        <v>0</v>
      </c>
      <c r="F34" s="348"/>
      <c r="G34" s="347"/>
      <c r="H34" s="347"/>
      <c r="I34" s="348">
        <f>Espagnol!G7</f>
        <v>0</v>
      </c>
      <c r="J34" s="344" t="s">
        <v>90</v>
      </c>
      <c r="K34" s="49"/>
      <c r="L34" s="347">
        <f>E34</f>
        <v>0</v>
      </c>
      <c r="M34" s="347">
        <f>D34</f>
        <v>0</v>
      </c>
      <c r="N34" s="347">
        <f>D34</f>
        <v>0</v>
      </c>
      <c r="O34" s="349">
        <f>L34-N34</f>
        <v>0</v>
      </c>
    </row>
    <row r="35" spans="1:15">
      <c r="A35" s="330" t="s">
        <v>47</v>
      </c>
      <c r="B35" s="331"/>
      <c r="C35" s="331"/>
      <c r="D35" s="331"/>
      <c r="E35" s="331"/>
      <c r="F35" s="331"/>
      <c r="G35" s="331"/>
      <c r="H35" s="331"/>
      <c r="I35" s="331"/>
      <c r="J35" s="331"/>
      <c r="K35" s="331"/>
      <c r="L35" s="332">
        <f>Répartition!G8</f>
        <v>0</v>
      </c>
      <c r="M35" s="332">
        <f>Répartition!H8</f>
        <v>54</v>
      </c>
      <c r="N35" s="332">
        <f>Répartition!H8</f>
        <v>54</v>
      </c>
      <c r="O35" s="333">
        <f>Répartition!J8</f>
        <v>-54</v>
      </c>
    </row>
    <row r="36" spans="1:15">
      <c r="A36" s="334" t="s">
        <v>48</v>
      </c>
      <c r="B36" s="335"/>
      <c r="C36" s="335"/>
      <c r="D36" s="335"/>
      <c r="E36" s="335"/>
      <c r="F36" s="335"/>
      <c r="G36" s="335"/>
      <c r="H36" s="335"/>
      <c r="I36" s="335"/>
      <c r="J36" s="335"/>
      <c r="K36" s="335"/>
      <c r="L36" s="336">
        <f>SUM(L38:L42)</f>
        <v>0</v>
      </c>
      <c r="M36" s="336">
        <f>SUM(M38:M42)</f>
        <v>54</v>
      </c>
      <c r="N36" s="336">
        <f>SUM(N38:N42)</f>
        <v>54</v>
      </c>
      <c r="O36" s="337">
        <f>SUM(O38:O42)</f>
        <v>-54</v>
      </c>
    </row>
    <row r="37" spans="1:15">
      <c r="A37" s="338" t="s">
        <v>26</v>
      </c>
      <c r="B37" s="339" t="s">
        <v>27</v>
      </c>
      <c r="C37" s="339" t="s">
        <v>82</v>
      </c>
      <c r="D37" s="339" t="s">
        <v>28</v>
      </c>
      <c r="E37" s="339" t="s">
        <v>29</v>
      </c>
      <c r="F37" s="339" t="s">
        <v>30</v>
      </c>
      <c r="G37" s="339" t="s">
        <v>31</v>
      </c>
      <c r="H37" s="339" t="s">
        <v>32</v>
      </c>
      <c r="I37" s="339" t="s">
        <v>7</v>
      </c>
      <c r="J37" s="339" t="s">
        <v>33</v>
      </c>
      <c r="K37" s="339" t="s">
        <v>34</v>
      </c>
      <c r="L37" s="343" t="s">
        <v>35</v>
      </c>
      <c r="M37" s="343" t="s">
        <v>28</v>
      </c>
      <c r="N37" s="343" t="s">
        <v>36</v>
      </c>
      <c r="O37" s="354" t="s">
        <v>7</v>
      </c>
    </row>
    <row r="38" spans="1:15">
      <c r="A38" s="46"/>
      <c r="B38" s="339" t="str">
        <f>'H-G'!D2</f>
        <v>A</v>
      </c>
      <c r="C38" s="48" t="s">
        <v>86</v>
      </c>
      <c r="D38" s="342">
        <f>'H-G'!D4</f>
        <v>18</v>
      </c>
      <c r="E38" s="342">
        <f>'H-G'!D6</f>
        <v>0</v>
      </c>
      <c r="F38" s="342"/>
      <c r="G38" s="339"/>
      <c r="H38" s="339"/>
      <c r="I38" s="342">
        <f>'H-G'!D7</f>
        <v>-18</v>
      </c>
      <c r="J38" s="343" t="s">
        <v>91</v>
      </c>
      <c r="K38" s="48" t="s">
        <v>84</v>
      </c>
      <c r="L38" s="339">
        <f>E38</f>
        <v>0</v>
      </c>
      <c r="M38" s="339">
        <f>D38</f>
        <v>18</v>
      </c>
      <c r="N38" s="339">
        <f>D38</f>
        <v>18</v>
      </c>
      <c r="O38" s="340">
        <f>L38-N38</f>
        <v>-18</v>
      </c>
    </row>
    <row r="39" spans="1:15">
      <c r="A39" s="46"/>
      <c r="B39" s="339" t="str">
        <f>'H-G'!E2</f>
        <v>B</v>
      </c>
      <c r="C39" s="48" t="s">
        <v>86</v>
      </c>
      <c r="D39" s="342">
        <f>'H-G'!E4</f>
        <v>18</v>
      </c>
      <c r="E39" s="342">
        <f>'H-G'!E6</f>
        <v>0</v>
      </c>
      <c r="F39" s="342"/>
      <c r="G39" s="339"/>
      <c r="H39" s="339"/>
      <c r="I39" s="342">
        <f>'H-G'!E7</f>
        <v>-18</v>
      </c>
      <c r="J39" s="343" t="s">
        <v>91</v>
      </c>
      <c r="K39" s="48" t="s">
        <v>84</v>
      </c>
      <c r="L39" s="339">
        <f>E39</f>
        <v>0</v>
      </c>
      <c r="M39" s="339">
        <f>D39</f>
        <v>18</v>
      </c>
      <c r="N39" s="339">
        <f>D39</f>
        <v>18</v>
      </c>
      <c r="O39" s="340">
        <f>L39-N39</f>
        <v>-18</v>
      </c>
    </row>
    <row r="40" spans="1:15">
      <c r="A40" s="46"/>
      <c r="B40" s="339" t="str">
        <f>'H-G'!F2</f>
        <v>C</v>
      </c>
      <c r="C40" s="48" t="s">
        <v>86</v>
      </c>
      <c r="D40" s="342">
        <f>'H-G'!F4</f>
        <v>18</v>
      </c>
      <c r="E40" s="342">
        <f>'H-G'!F6</f>
        <v>0</v>
      </c>
      <c r="F40" s="342"/>
      <c r="G40" s="339"/>
      <c r="H40" s="339"/>
      <c r="I40" s="342">
        <f>'H-G'!F7</f>
        <v>-18</v>
      </c>
      <c r="J40" s="343" t="s">
        <v>91</v>
      </c>
      <c r="K40" s="48" t="s">
        <v>84</v>
      </c>
      <c r="L40" s="339">
        <f>E40</f>
        <v>0</v>
      </c>
      <c r="M40" s="339">
        <f>D40</f>
        <v>18</v>
      </c>
      <c r="N40" s="339">
        <f>D40</f>
        <v>18</v>
      </c>
      <c r="O40" s="340">
        <f>L40-N40</f>
        <v>-18</v>
      </c>
    </row>
    <row r="41" spans="1:15">
      <c r="A41" s="46"/>
      <c r="B41" s="339">
        <f>'H-G'!G2</f>
        <v>0</v>
      </c>
      <c r="C41" s="48"/>
      <c r="D41" s="342">
        <f>'H-G'!G4</f>
        <v>0</v>
      </c>
      <c r="E41" s="342">
        <f>'H-G'!G6</f>
        <v>0</v>
      </c>
      <c r="F41" s="342"/>
      <c r="G41" s="339"/>
      <c r="H41" s="339"/>
      <c r="I41" s="342">
        <f>'H-G'!G7</f>
        <v>0</v>
      </c>
      <c r="J41" s="343" t="s">
        <v>91</v>
      </c>
      <c r="K41" s="48"/>
      <c r="L41" s="339">
        <f>E41</f>
        <v>0</v>
      </c>
      <c r="M41" s="339">
        <f>D41</f>
        <v>0</v>
      </c>
      <c r="N41" s="339">
        <f>D41</f>
        <v>0</v>
      </c>
      <c r="O41" s="340">
        <f>L41-N41</f>
        <v>0</v>
      </c>
    </row>
    <row r="42" spans="1:15" ht="16.5" thickBot="1">
      <c r="A42" s="47"/>
      <c r="B42" s="347">
        <f>'H-G'!H2</f>
        <v>0</v>
      </c>
      <c r="C42" s="49"/>
      <c r="D42" s="348">
        <f>'H-G'!H4</f>
        <v>0</v>
      </c>
      <c r="E42" s="348">
        <f>'H-G'!H6</f>
        <v>0</v>
      </c>
      <c r="F42" s="348"/>
      <c r="G42" s="347"/>
      <c r="H42" s="347"/>
      <c r="I42" s="348">
        <f>'H-G'!H7</f>
        <v>0</v>
      </c>
      <c r="J42" s="344" t="s">
        <v>91</v>
      </c>
      <c r="K42" s="49"/>
      <c r="L42" s="347">
        <f>E42</f>
        <v>0</v>
      </c>
      <c r="M42" s="347">
        <f>D42</f>
        <v>0</v>
      </c>
      <c r="N42" s="347">
        <f>D42</f>
        <v>0</v>
      </c>
      <c r="O42" s="349">
        <f>L42-N42</f>
        <v>0</v>
      </c>
    </row>
    <row r="43" spans="1:15">
      <c r="A43" s="330" t="s">
        <v>49</v>
      </c>
      <c r="B43" s="331"/>
      <c r="C43" s="331"/>
      <c r="D43" s="331"/>
      <c r="E43" s="331"/>
      <c r="F43" s="331"/>
      <c r="G43" s="331"/>
      <c r="H43" s="331"/>
      <c r="I43" s="331"/>
      <c r="J43" s="331"/>
      <c r="K43" s="331"/>
      <c r="L43" s="332">
        <f>Répartition!G9</f>
        <v>0</v>
      </c>
      <c r="M43" s="332">
        <f>Répartition!H9</f>
        <v>54</v>
      </c>
      <c r="N43" s="332">
        <f>Répartition!H9</f>
        <v>54</v>
      </c>
      <c r="O43" s="333">
        <f>Répartition!J9</f>
        <v>-54</v>
      </c>
    </row>
    <row r="44" spans="1:15">
      <c r="A44" s="334" t="s">
        <v>50</v>
      </c>
      <c r="B44" s="335"/>
      <c r="C44" s="335"/>
      <c r="D44" s="335"/>
      <c r="E44" s="335"/>
      <c r="F44" s="335"/>
      <c r="G44" s="335"/>
      <c r="H44" s="335"/>
      <c r="I44" s="335"/>
      <c r="J44" s="335"/>
      <c r="K44" s="335"/>
      <c r="L44" s="336">
        <f>SUM(L46:L51)</f>
        <v>0</v>
      </c>
      <c r="M44" s="336">
        <f>SUM(M46:M51)</f>
        <v>54</v>
      </c>
      <c r="N44" s="336">
        <f>SUM(N46:N51)</f>
        <v>54</v>
      </c>
      <c r="O44" s="337">
        <f>SUM(O46:O51)</f>
        <v>-54</v>
      </c>
    </row>
    <row r="45" spans="1:15">
      <c r="A45" s="338" t="s">
        <v>26</v>
      </c>
      <c r="B45" s="339" t="s">
        <v>27</v>
      </c>
      <c r="C45" s="339" t="s">
        <v>82</v>
      </c>
      <c r="D45" s="339" t="s">
        <v>28</v>
      </c>
      <c r="E45" s="339" t="s">
        <v>29</v>
      </c>
      <c r="F45" s="339" t="s">
        <v>30</v>
      </c>
      <c r="G45" s="339" t="s">
        <v>31</v>
      </c>
      <c r="H45" s="339" t="s">
        <v>32</v>
      </c>
      <c r="I45" s="339" t="s">
        <v>7</v>
      </c>
      <c r="J45" s="339" t="s">
        <v>33</v>
      </c>
      <c r="K45" s="339" t="s">
        <v>34</v>
      </c>
      <c r="L45" s="343" t="s">
        <v>35</v>
      </c>
      <c r="M45" s="343" t="s">
        <v>28</v>
      </c>
      <c r="N45" s="343" t="s">
        <v>36</v>
      </c>
      <c r="O45" s="354" t="s">
        <v>7</v>
      </c>
    </row>
    <row r="46" spans="1:15">
      <c r="A46" s="46"/>
      <c r="B46" s="343" t="str">
        <f>Maths!D2</f>
        <v>A</v>
      </c>
      <c r="C46" s="48" t="s">
        <v>86</v>
      </c>
      <c r="D46" s="345">
        <f>Maths!D4</f>
        <v>18</v>
      </c>
      <c r="E46" s="345">
        <f>Maths!D6</f>
        <v>0</v>
      </c>
      <c r="F46" s="345"/>
      <c r="G46" s="343"/>
      <c r="H46" s="343"/>
      <c r="I46" s="345">
        <f>Maths!D7</f>
        <v>-18</v>
      </c>
      <c r="J46" s="343" t="s">
        <v>92</v>
      </c>
      <c r="K46" s="48" t="s">
        <v>84</v>
      </c>
      <c r="L46" s="343">
        <f t="shared" ref="L46:L51" si="0">E46</f>
        <v>0</v>
      </c>
      <c r="M46" s="343">
        <f t="shared" ref="M46:M51" si="1">D46</f>
        <v>18</v>
      </c>
      <c r="N46" s="343">
        <f t="shared" ref="N46:N51" si="2">D46</f>
        <v>18</v>
      </c>
      <c r="O46" s="354">
        <f t="shared" ref="O46:O51" si="3">L46-N46</f>
        <v>-18</v>
      </c>
    </row>
    <row r="47" spans="1:15">
      <c r="A47" s="46"/>
      <c r="B47" s="343" t="str">
        <f>Maths!E2</f>
        <v>B</v>
      </c>
      <c r="C47" s="48" t="s">
        <v>86</v>
      </c>
      <c r="D47" s="345">
        <f>Maths!E4</f>
        <v>18</v>
      </c>
      <c r="E47" s="345">
        <f>Maths!E6</f>
        <v>0</v>
      </c>
      <c r="F47" s="345"/>
      <c r="G47" s="343"/>
      <c r="H47" s="343"/>
      <c r="I47" s="345">
        <f>Maths!E7</f>
        <v>-18</v>
      </c>
      <c r="J47" s="343" t="s">
        <v>92</v>
      </c>
      <c r="K47" s="48" t="s">
        <v>84</v>
      </c>
      <c r="L47" s="343">
        <f>E47</f>
        <v>0</v>
      </c>
      <c r="M47" s="343">
        <f t="shared" si="1"/>
        <v>18</v>
      </c>
      <c r="N47" s="343">
        <f t="shared" si="2"/>
        <v>18</v>
      </c>
      <c r="O47" s="354">
        <f>L47-N47</f>
        <v>-18</v>
      </c>
    </row>
    <row r="48" spans="1:15">
      <c r="A48" s="46"/>
      <c r="B48" s="343" t="str">
        <f>Maths!F2</f>
        <v>C</v>
      </c>
      <c r="C48" s="48" t="s">
        <v>86</v>
      </c>
      <c r="D48" s="345">
        <f>Maths!F4</f>
        <v>18</v>
      </c>
      <c r="E48" s="345">
        <f>Maths!F6</f>
        <v>0</v>
      </c>
      <c r="F48" s="345"/>
      <c r="G48" s="343"/>
      <c r="H48" s="343"/>
      <c r="I48" s="345">
        <f>Maths!F7</f>
        <v>-18</v>
      </c>
      <c r="J48" s="343" t="s">
        <v>92</v>
      </c>
      <c r="K48" s="48" t="s">
        <v>84</v>
      </c>
      <c r="L48" s="343">
        <f t="shared" si="0"/>
        <v>0</v>
      </c>
      <c r="M48" s="343">
        <f t="shared" si="1"/>
        <v>18</v>
      </c>
      <c r="N48" s="343">
        <f t="shared" si="2"/>
        <v>18</v>
      </c>
      <c r="O48" s="354">
        <f t="shared" si="3"/>
        <v>-18</v>
      </c>
    </row>
    <row r="49" spans="1:15">
      <c r="A49" s="46"/>
      <c r="B49" s="339">
        <f>Maths!G2</f>
        <v>0</v>
      </c>
      <c r="C49" s="48"/>
      <c r="D49" s="342">
        <f>Maths!G4</f>
        <v>0</v>
      </c>
      <c r="E49" s="342">
        <f>Maths!G6</f>
        <v>0</v>
      </c>
      <c r="F49" s="342"/>
      <c r="G49" s="339"/>
      <c r="H49" s="339"/>
      <c r="I49" s="342">
        <f>Maths!G7</f>
        <v>0</v>
      </c>
      <c r="J49" s="343" t="s">
        <v>92</v>
      </c>
      <c r="K49" s="48"/>
      <c r="L49" s="339">
        <f>E49</f>
        <v>0</v>
      </c>
      <c r="M49" s="339">
        <f t="shared" si="1"/>
        <v>0</v>
      </c>
      <c r="N49" s="339">
        <f t="shared" si="2"/>
        <v>0</v>
      </c>
      <c r="O49" s="340">
        <f>L49-N49</f>
        <v>0</v>
      </c>
    </row>
    <row r="50" spans="1:15">
      <c r="A50" s="46"/>
      <c r="B50" s="339">
        <f>Maths!H2</f>
        <v>0</v>
      </c>
      <c r="C50" s="48"/>
      <c r="D50" s="342">
        <f>Maths!H4</f>
        <v>0</v>
      </c>
      <c r="E50" s="342">
        <f>Maths!H6</f>
        <v>0</v>
      </c>
      <c r="F50" s="342"/>
      <c r="G50" s="339"/>
      <c r="H50" s="339"/>
      <c r="I50" s="342">
        <f>Maths!H7</f>
        <v>0</v>
      </c>
      <c r="J50" s="343" t="s">
        <v>92</v>
      </c>
      <c r="K50" s="48"/>
      <c r="L50" s="339">
        <f t="shared" si="0"/>
        <v>0</v>
      </c>
      <c r="M50" s="339">
        <f t="shared" si="1"/>
        <v>0</v>
      </c>
      <c r="N50" s="339">
        <f t="shared" si="2"/>
        <v>0</v>
      </c>
      <c r="O50" s="340">
        <f t="shared" si="3"/>
        <v>0</v>
      </c>
    </row>
    <row r="51" spans="1:15" ht="16.5" thickBot="1">
      <c r="A51" s="47"/>
      <c r="B51" s="347">
        <f>Maths!I2</f>
        <v>0</v>
      </c>
      <c r="C51" s="49"/>
      <c r="D51" s="348">
        <f>Maths!I4</f>
        <v>0</v>
      </c>
      <c r="E51" s="348">
        <f>Maths!I6</f>
        <v>0</v>
      </c>
      <c r="F51" s="348"/>
      <c r="G51" s="347"/>
      <c r="H51" s="347"/>
      <c r="I51" s="348">
        <f>Maths!I7</f>
        <v>0</v>
      </c>
      <c r="J51" s="344" t="s">
        <v>92</v>
      </c>
      <c r="K51" s="49"/>
      <c r="L51" s="347">
        <f t="shared" si="0"/>
        <v>0</v>
      </c>
      <c r="M51" s="347">
        <f t="shared" si="1"/>
        <v>0</v>
      </c>
      <c r="N51" s="347">
        <f t="shared" si="2"/>
        <v>0</v>
      </c>
      <c r="O51" s="349">
        <f t="shared" si="3"/>
        <v>0</v>
      </c>
    </row>
    <row r="52" spans="1:15">
      <c r="A52" s="330" t="s">
        <v>120</v>
      </c>
      <c r="B52" s="331"/>
      <c r="C52" s="331"/>
      <c r="D52" s="331"/>
      <c r="E52" s="331"/>
      <c r="F52" s="331"/>
      <c r="G52" s="331"/>
      <c r="H52" s="331"/>
      <c r="I52" s="331"/>
      <c r="J52" s="331"/>
      <c r="K52" s="331"/>
      <c r="L52" s="332">
        <f>Répartition!G10</f>
        <v>0</v>
      </c>
      <c r="M52" s="332">
        <f>Répartition!H10</f>
        <v>18</v>
      </c>
      <c r="N52" s="332">
        <f>Répartition!H10</f>
        <v>18</v>
      </c>
      <c r="O52" s="333">
        <f>Répartition!J10</f>
        <v>-18</v>
      </c>
    </row>
    <row r="53" spans="1:15">
      <c r="A53" s="334" t="s">
        <v>121</v>
      </c>
      <c r="B53" s="335"/>
      <c r="C53" s="335"/>
      <c r="D53" s="335"/>
      <c r="E53" s="335"/>
      <c r="F53" s="335"/>
      <c r="G53" s="335"/>
      <c r="H53" s="335"/>
      <c r="I53" s="335"/>
      <c r="J53" s="335"/>
      <c r="K53" s="335"/>
      <c r="L53" s="336">
        <f>SUM(L55:L57)</f>
        <v>0</v>
      </c>
      <c r="M53" s="336">
        <f>SUM(M55:M57)</f>
        <v>18</v>
      </c>
      <c r="N53" s="336">
        <f>SUM(N55:N57)</f>
        <v>18</v>
      </c>
      <c r="O53" s="337">
        <f>SUM(O55:O57)</f>
        <v>-18</v>
      </c>
    </row>
    <row r="54" spans="1:15">
      <c r="A54" s="338" t="s">
        <v>26</v>
      </c>
      <c r="B54" s="339" t="s">
        <v>27</v>
      </c>
      <c r="C54" s="339" t="s">
        <v>82</v>
      </c>
      <c r="D54" s="339" t="s">
        <v>28</v>
      </c>
      <c r="E54" s="339" t="s">
        <v>29</v>
      </c>
      <c r="F54" s="339" t="s">
        <v>30</v>
      </c>
      <c r="G54" s="339" t="s">
        <v>31</v>
      </c>
      <c r="H54" s="339" t="s">
        <v>32</v>
      </c>
      <c r="I54" s="339" t="s">
        <v>7</v>
      </c>
      <c r="J54" s="339" t="s">
        <v>33</v>
      </c>
      <c r="K54" s="339" t="s">
        <v>34</v>
      </c>
      <c r="L54" s="339" t="s">
        <v>35</v>
      </c>
      <c r="M54" s="339" t="s">
        <v>28</v>
      </c>
      <c r="N54" s="339" t="s">
        <v>36</v>
      </c>
      <c r="O54" s="340" t="s">
        <v>7</v>
      </c>
    </row>
    <row r="55" spans="1:15">
      <c r="A55" s="46"/>
      <c r="B55" s="339" t="str">
        <f>Techno!D2</f>
        <v>A</v>
      </c>
      <c r="C55" s="48" t="s">
        <v>86</v>
      </c>
      <c r="D55" s="342">
        <f>Techno!D4</f>
        <v>18</v>
      </c>
      <c r="E55" s="342">
        <f>Techno!D6</f>
        <v>0</v>
      </c>
      <c r="F55" s="342"/>
      <c r="G55" s="339"/>
      <c r="H55" s="339"/>
      <c r="I55" s="342">
        <f>Techno!D7</f>
        <v>-18</v>
      </c>
      <c r="J55" s="343" t="s">
        <v>122</v>
      </c>
      <c r="K55" s="48" t="s">
        <v>84</v>
      </c>
      <c r="L55" s="339">
        <f>E55</f>
        <v>0</v>
      </c>
      <c r="M55" s="339">
        <f>D55</f>
        <v>18</v>
      </c>
      <c r="N55" s="339">
        <f>D55</f>
        <v>18</v>
      </c>
      <c r="O55" s="340">
        <f>L55-N55</f>
        <v>-18</v>
      </c>
    </row>
    <row r="56" spans="1:15">
      <c r="A56" s="46"/>
      <c r="B56" s="343">
        <f>Techno!E2</f>
        <v>0</v>
      </c>
      <c r="C56" s="48"/>
      <c r="D56" s="345">
        <f>Techno!E4</f>
        <v>0</v>
      </c>
      <c r="E56" s="345">
        <f>Techno!E6</f>
        <v>0</v>
      </c>
      <c r="F56" s="345"/>
      <c r="G56" s="343"/>
      <c r="H56" s="343"/>
      <c r="I56" s="345">
        <f>Techno!E7</f>
        <v>0</v>
      </c>
      <c r="J56" s="343" t="s">
        <v>122</v>
      </c>
      <c r="K56" s="48"/>
      <c r="L56" s="343">
        <f>E56</f>
        <v>0</v>
      </c>
      <c r="M56" s="343">
        <f>D56</f>
        <v>0</v>
      </c>
      <c r="N56" s="343">
        <f>D56</f>
        <v>0</v>
      </c>
      <c r="O56" s="354">
        <f>L56-N56</f>
        <v>0</v>
      </c>
    </row>
    <row r="57" spans="1:15" ht="16.5" thickBot="1">
      <c r="A57" s="47"/>
      <c r="B57" s="347">
        <f>Techno!F2</f>
        <v>0</v>
      </c>
      <c r="C57" s="49"/>
      <c r="D57" s="348">
        <f>Techno!F4</f>
        <v>0</v>
      </c>
      <c r="E57" s="348">
        <f>Techno!F6</f>
        <v>0</v>
      </c>
      <c r="F57" s="348"/>
      <c r="G57" s="347"/>
      <c r="H57" s="347"/>
      <c r="I57" s="348">
        <f>Techno!F7</f>
        <v>0</v>
      </c>
      <c r="J57" s="344" t="s">
        <v>122</v>
      </c>
      <c r="K57" s="49"/>
      <c r="L57" s="347">
        <f>E57</f>
        <v>0</v>
      </c>
      <c r="M57" s="347">
        <f>D57</f>
        <v>0</v>
      </c>
      <c r="N57" s="347">
        <f>D57</f>
        <v>0</v>
      </c>
      <c r="O57" s="349">
        <f>L57-N57</f>
        <v>0</v>
      </c>
    </row>
    <row r="58" spans="1:15">
      <c r="A58" s="330" t="s">
        <v>51</v>
      </c>
      <c r="B58" s="331"/>
      <c r="C58" s="331"/>
      <c r="D58" s="331"/>
      <c r="E58" s="331"/>
      <c r="F58" s="331"/>
      <c r="G58" s="331"/>
      <c r="H58" s="331"/>
      <c r="I58" s="331"/>
      <c r="J58" s="331"/>
      <c r="K58" s="331"/>
      <c r="L58" s="332">
        <f>Répartition!G11</f>
        <v>0</v>
      </c>
      <c r="M58" s="332">
        <f>Répartition!H11</f>
        <v>18</v>
      </c>
      <c r="N58" s="332">
        <f>Répartition!H11</f>
        <v>18</v>
      </c>
      <c r="O58" s="333">
        <f>Répartition!J11</f>
        <v>-18</v>
      </c>
    </row>
    <row r="59" spans="1:15">
      <c r="A59" s="334" t="s">
        <v>52</v>
      </c>
      <c r="B59" s="335"/>
      <c r="C59" s="335"/>
      <c r="D59" s="335"/>
      <c r="E59" s="335"/>
      <c r="F59" s="335"/>
      <c r="G59" s="335"/>
      <c r="H59" s="335"/>
      <c r="I59" s="335"/>
      <c r="J59" s="335"/>
      <c r="K59" s="335"/>
      <c r="L59" s="336">
        <f>SUM(L61:L65)</f>
        <v>0</v>
      </c>
      <c r="M59" s="336">
        <f>SUM(M61:M65)</f>
        <v>18</v>
      </c>
      <c r="N59" s="336">
        <f>SUM(N61:N65)</f>
        <v>18</v>
      </c>
      <c r="O59" s="337">
        <f>SUM(O61:O65)</f>
        <v>-18</v>
      </c>
    </row>
    <row r="60" spans="1:15">
      <c r="A60" s="338" t="s">
        <v>26</v>
      </c>
      <c r="B60" s="339" t="s">
        <v>27</v>
      </c>
      <c r="C60" s="339" t="s">
        <v>82</v>
      </c>
      <c r="D60" s="339" t="s">
        <v>28</v>
      </c>
      <c r="E60" s="339" t="s">
        <v>29</v>
      </c>
      <c r="F60" s="339" t="s">
        <v>30</v>
      </c>
      <c r="G60" s="339" t="s">
        <v>31</v>
      </c>
      <c r="H60" s="339" t="s">
        <v>32</v>
      </c>
      <c r="I60" s="339" t="s">
        <v>7</v>
      </c>
      <c r="J60" s="339" t="s">
        <v>33</v>
      </c>
      <c r="K60" s="339" t="s">
        <v>34</v>
      </c>
      <c r="L60" s="339" t="s">
        <v>35</v>
      </c>
      <c r="M60" s="339" t="s">
        <v>28</v>
      </c>
      <c r="N60" s="339" t="s">
        <v>36</v>
      </c>
      <c r="O60" s="340" t="s">
        <v>7</v>
      </c>
    </row>
    <row r="61" spans="1:15">
      <c r="A61" s="46"/>
      <c r="B61" s="339" t="str">
        <f>Phys!D2</f>
        <v>A</v>
      </c>
      <c r="C61" s="48" t="s">
        <v>86</v>
      </c>
      <c r="D61" s="342">
        <f>Phys!D4</f>
        <v>18</v>
      </c>
      <c r="E61" s="342">
        <f>Phys!D6</f>
        <v>0</v>
      </c>
      <c r="F61" s="342"/>
      <c r="G61" s="339"/>
      <c r="H61" s="339"/>
      <c r="I61" s="342">
        <f>Phys!D7</f>
        <v>-18</v>
      </c>
      <c r="J61" s="343" t="s">
        <v>93</v>
      </c>
      <c r="K61" s="48" t="s">
        <v>84</v>
      </c>
      <c r="L61" s="339">
        <f>E61</f>
        <v>0</v>
      </c>
      <c r="M61" s="339">
        <f>D61</f>
        <v>18</v>
      </c>
      <c r="N61" s="339">
        <f>D61</f>
        <v>18</v>
      </c>
      <c r="O61" s="340">
        <f>L61-N61</f>
        <v>-18</v>
      </c>
    </row>
    <row r="62" spans="1:15">
      <c r="A62" s="46"/>
      <c r="B62" s="343">
        <f>Phys!E2</f>
        <v>0</v>
      </c>
      <c r="C62" s="48"/>
      <c r="D62" s="345">
        <f>Phys!E4</f>
        <v>0</v>
      </c>
      <c r="E62" s="345">
        <f>Phys!E6</f>
        <v>0</v>
      </c>
      <c r="F62" s="345"/>
      <c r="G62" s="343"/>
      <c r="H62" s="343"/>
      <c r="I62" s="345">
        <f>Phys!E7</f>
        <v>0</v>
      </c>
      <c r="J62" s="343" t="s">
        <v>93</v>
      </c>
      <c r="K62" s="48"/>
      <c r="L62" s="343">
        <f>E62</f>
        <v>0</v>
      </c>
      <c r="M62" s="343">
        <f>D62</f>
        <v>0</v>
      </c>
      <c r="N62" s="343">
        <f>D62</f>
        <v>0</v>
      </c>
      <c r="O62" s="354">
        <f>L62-N62</f>
        <v>0</v>
      </c>
    </row>
    <row r="63" spans="1:15">
      <c r="A63" s="46"/>
      <c r="B63" s="339">
        <f>Phys!F2</f>
        <v>0</v>
      </c>
      <c r="C63" s="48"/>
      <c r="D63" s="342">
        <f>Phys!F4</f>
        <v>0</v>
      </c>
      <c r="E63" s="342">
        <f>Phys!F6</f>
        <v>0</v>
      </c>
      <c r="F63" s="342"/>
      <c r="G63" s="339"/>
      <c r="H63" s="339"/>
      <c r="I63" s="342">
        <f>Phys!F7</f>
        <v>0</v>
      </c>
      <c r="J63" s="343" t="s">
        <v>93</v>
      </c>
      <c r="K63" s="48"/>
      <c r="L63" s="339">
        <f>E63</f>
        <v>0</v>
      </c>
      <c r="M63" s="339">
        <f>D63</f>
        <v>0</v>
      </c>
      <c r="N63" s="339">
        <f>D63</f>
        <v>0</v>
      </c>
      <c r="O63" s="340">
        <f>L63-N63</f>
        <v>0</v>
      </c>
    </row>
    <row r="64" spans="1:15">
      <c r="A64" s="46"/>
      <c r="B64" s="339">
        <f>Phys!G2</f>
        <v>0</v>
      </c>
      <c r="C64" s="48"/>
      <c r="D64" s="342">
        <f>Phys!G4</f>
        <v>0</v>
      </c>
      <c r="E64" s="342">
        <f>Phys!G6</f>
        <v>0</v>
      </c>
      <c r="F64" s="342"/>
      <c r="G64" s="339"/>
      <c r="H64" s="339"/>
      <c r="I64" s="342">
        <f>Phys!G7</f>
        <v>0</v>
      </c>
      <c r="J64" s="343" t="s">
        <v>93</v>
      </c>
      <c r="K64" s="48"/>
      <c r="L64" s="339">
        <f>E64</f>
        <v>0</v>
      </c>
      <c r="M64" s="339">
        <f>D64</f>
        <v>0</v>
      </c>
      <c r="N64" s="339">
        <f>D64</f>
        <v>0</v>
      </c>
      <c r="O64" s="340">
        <f>L64-N64</f>
        <v>0</v>
      </c>
    </row>
    <row r="65" spans="1:15" ht="16.5" thickBot="1">
      <c r="A65" s="47"/>
      <c r="B65" s="347">
        <f>Phys!H2</f>
        <v>0</v>
      </c>
      <c r="C65" s="49"/>
      <c r="D65" s="348">
        <f>Phys!H4</f>
        <v>0</v>
      </c>
      <c r="E65" s="348">
        <f>Phys!H6</f>
        <v>0</v>
      </c>
      <c r="F65" s="348"/>
      <c r="G65" s="347"/>
      <c r="H65" s="347"/>
      <c r="I65" s="348">
        <f>Phys!H7</f>
        <v>0</v>
      </c>
      <c r="J65" s="344" t="s">
        <v>93</v>
      </c>
      <c r="K65" s="49"/>
      <c r="L65" s="347">
        <f>E65</f>
        <v>0</v>
      </c>
      <c r="M65" s="347">
        <f>D65</f>
        <v>0</v>
      </c>
      <c r="N65" s="347">
        <f>D65</f>
        <v>0</v>
      </c>
      <c r="O65" s="349">
        <f>L65-N65</f>
        <v>0</v>
      </c>
    </row>
    <row r="66" spans="1:15">
      <c r="A66" s="330" t="s">
        <v>53</v>
      </c>
      <c r="B66" s="331"/>
      <c r="C66" s="331"/>
      <c r="D66" s="331"/>
      <c r="E66" s="331"/>
      <c r="F66" s="331"/>
      <c r="G66" s="331"/>
      <c r="H66" s="331"/>
      <c r="I66" s="331"/>
      <c r="J66" s="331"/>
      <c r="K66" s="331"/>
      <c r="L66" s="332">
        <f>Répartition!G12</f>
        <v>0</v>
      </c>
      <c r="M66" s="332">
        <f>Répartition!H12</f>
        <v>18</v>
      </c>
      <c r="N66" s="332">
        <f>Répartition!H12</f>
        <v>18</v>
      </c>
      <c r="O66" s="333">
        <f>Répartition!J12</f>
        <v>-18</v>
      </c>
    </row>
    <row r="67" spans="1:15">
      <c r="A67" s="334" t="s">
        <v>54</v>
      </c>
      <c r="B67" s="335"/>
      <c r="C67" s="335"/>
      <c r="D67" s="335"/>
      <c r="E67" s="335"/>
      <c r="F67" s="335"/>
      <c r="G67" s="335"/>
      <c r="H67" s="335"/>
      <c r="I67" s="335"/>
      <c r="J67" s="335"/>
      <c r="K67" s="335"/>
      <c r="L67" s="336">
        <f>SUM(L69:L73)</f>
        <v>0</v>
      </c>
      <c r="M67" s="336">
        <f>SUM(M69:M73)</f>
        <v>18</v>
      </c>
      <c r="N67" s="336">
        <f>SUM(N69:N73)</f>
        <v>18</v>
      </c>
      <c r="O67" s="337">
        <f>SUM(O69:O73)</f>
        <v>-18</v>
      </c>
    </row>
    <row r="68" spans="1:15">
      <c r="A68" s="338" t="s">
        <v>26</v>
      </c>
      <c r="B68" s="339" t="s">
        <v>27</v>
      </c>
      <c r="C68" s="339" t="s">
        <v>82</v>
      </c>
      <c r="D68" s="339" t="s">
        <v>28</v>
      </c>
      <c r="E68" s="339" t="s">
        <v>29</v>
      </c>
      <c r="F68" s="339" t="s">
        <v>30</v>
      </c>
      <c r="G68" s="339" t="s">
        <v>31</v>
      </c>
      <c r="H68" s="339" t="s">
        <v>32</v>
      </c>
      <c r="I68" s="339" t="s">
        <v>7</v>
      </c>
      <c r="J68" s="339" t="s">
        <v>33</v>
      </c>
      <c r="K68" s="339" t="s">
        <v>34</v>
      </c>
      <c r="L68" s="339" t="s">
        <v>35</v>
      </c>
      <c r="M68" s="339" t="s">
        <v>28</v>
      </c>
      <c r="N68" s="339" t="s">
        <v>36</v>
      </c>
      <c r="O68" s="340" t="s">
        <v>7</v>
      </c>
    </row>
    <row r="69" spans="1:15">
      <c r="A69" s="46"/>
      <c r="B69" s="339" t="str">
        <f>SVT!D2</f>
        <v>A</v>
      </c>
      <c r="C69" s="48" t="s">
        <v>86</v>
      </c>
      <c r="D69" s="342">
        <f>SVT!D4</f>
        <v>18</v>
      </c>
      <c r="E69" s="342">
        <f>SVT!D6</f>
        <v>0</v>
      </c>
      <c r="F69" s="342"/>
      <c r="G69" s="339"/>
      <c r="H69" s="339"/>
      <c r="I69" s="342">
        <f>SVT!D7</f>
        <v>-18</v>
      </c>
      <c r="J69" s="343" t="s">
        <v>94</v>
      </c>
      <c r="K69" s="48" t="s">
        <v>84</v>
      </c>
      <c r="L69" s="339">
        <f>E69</f>
        <v>0</v>
      </c>
      <c r="M69" s="339">
        <f>D69</f>
        <v>18</v>
      </c>
      <c r="N69" s="339">
        <f>D69</f>
        <v>18</v>
      </c>
      <c r="O69" s="340">
        <f>L69-N69</f>
        <v>-18</v>
      </c>
    </row>
    <row r="70" spans="1:15">
      <c r="A70" s="46"/>
      <c r="B70" s="339">
        <f>SVT!E2</f>
        <v>0</v>
      </c>
      <c r="C70" s="48"/>
      <c r="D70" s="342">
        <f>SVT!E4</f>
        <v>0</v>
      </c>
      <c r="E70" s="342">
        <f>SVT!E6</f>
        <v>0</v>
      </c>
      <c r="F70" s="342"/>
      <c r="G70" s="339"/>
      <c r="H70" s="339"/>
      <c r="I70" s="342">
        <f>SVT!E7</f>
        <v>0</v>
      </c>
      <c r="J70" s="343" t="s">
        <v>94</v>
      </c>
      <c r="K70" s="48"/>
      <c r="L70" s="339">
        <f>E70</f>
        <v>0</v>
      </c>
      <c r="M70" s="339">
        <f>D70</f>
        <v>0</v>
      </c>
      <c r="N70" s="339">
        <f>D70</f>
        <v>0</v>
      </c>
      <c r="O70" s="340">
        <f>L70-N70</f>
        <v>0</v>
      </c>
    </row>
    <row r="71" spans="1:15">
      <c r="A71" s="46"/>
      <c r="B71" s="339">
        <f>SVT!F2</f>
        <v>0</v>
      </c>
      <c r="C71" s="48"/>
      <c r="D71" s="342">
        <f>SVT!F4</f>
        <v>0</v>
      </c>
      <c r="E71" s="342">
        <f>SVT!F6</f>
        <v>0</v>
      </c>
      <c r="F71" s="342"/>
      <c r="G71" s="339"/>
      <c r="H71" s="339"/>
      <c r="I71" s="342">
        <f>SVT!F7</f>
        <v>0</v>
      </c>
      <c r="J71" s="343" t="s">
        <v>94</v>
      </c>
      <c r="K71" s="48"/>
      <c r="L71" s="339">
        <f>E71</f>
        <v>0</v>
      </c>
      <c r="M71" s="339">
        <f>D71</f>
        <v>0</v>
      </c>
      <c r="N71" s="339">
        <f>D71</f>
        <v>0</v>
      </c>
      <c r="O71" s="340">
        <f>L71-N71</f>
        <v>0</v>
      </c>
    </row>
    <row r="72" spans="1:15">
      <c r="A72" s="46"/>
      <c r="B72" s="343">
        <f>SVT!G2</f>
        <v>0</v>
      </c>
      <c r="C72" s="48"/>
      <c r="D72" s="345">
        <f>SVT!G4</f>
        <v>0</v>
      </c>
      <c r="E72" s="345">
        <f>SVT!G6</f>
        <v>0</v>
      </c>
      <c r="F72" s="345"/>
      <c r="G72" s="343"/>
      <c r="H72" s="343"/>
      <c r="I72" s="345">
        <f>SVT!G7</f>
        <v>0</v>
      </c>
      <c r="J72" s="343" t="s">
        <v>94</v>
      </c>
      <c r="K72" s="48"/>
      <c r="L72" s="343">
        <f>E72</f>
        <v>0</v>
      </c>
      <c r="M72" s="343">
        <f>D72</f>
        <v>0</v>
      </c>
      <c r="N72" s="343">
        <f>D72</f>
        <v>0</v>
      </c>
      <c r="O72" s="354">
        <f>L72-N72</f>
        <v>0</v>
      </c>
    </row>
    <row r="73" spans="1:15" ht="16.5" thickBot="1">
      <c r="A73" s="47"/>
      <c r="B73" s="344">
        <f>SVT!H2</f>
        <v>0</v>
      </c>
      <c r="C73" s="49"/>
      <c r="D73" s="355">
        <f>SVT!H4</f>
        <v>0</v>
      </c>
      <c r="E73" s="355">
        <f>SVT!H6</f>
        <v>0</v>
      </c>
      <c r="F73" s="355"/>
      <c r="G73" s="344"/>
      <c r="H73" s="344"/>
      <c r="I73" s="355">
        <f>SVT!H7</f>
        <v>0</v>
      </c>
      <c r="J73" s="344" t="s">
        <v>94</v>
      </c>
      <c r="K73" s="49"/>
      <c r="L73" s="344">
        <f>E73</f>
        <v>0</v>
      </c>
      <c r="M73" s="344">
        <f>D73</f>
        <v>0</v>
      </c>
      <c r="N73" s="344">
        <f>D73</f>
        <v>0</v>
      </c>
      <c r="O73" s="346">
        <f>L73-N73</f>
        <v>0</v>
      </c>
    </row>
    <row r="74" spans="1:15">
      <c r="A74" s="330" t="s">
        <v>123</v>
      </c>
      <c r="B74" s="331"/>
      <c r="C74" s="331"/>
      <c r="D74" s="331"/>
      <c r="E74" s="331"/>
      <c r="F74" s="331"/>
      <c r="G74" s="331"/>
      <c r="H74" s="331"/>
      <c r="I74" s="331"/>
      <c r="J74" s="331"/>
      <c r="K74" s="331"/>
      <c r="L74" s="332">
        <f>Répartition!G13</f>
        <v>1</v>
      </c>
      <c r="M74" s="332">
        <f>Répartition!H13</f>
        <v>18</v>
      </c>
      <c r="N74" s="332">
        <f>Répartition!H13</f>
        <v>18</v>
      </c>
      <c r="O74" s="333">
        <f>Répartition!J13</f>
        <v>-17</v>
      </c>
    </row>
    <row r="75" spans="1:15">
      <c r="A75" s="334" t="s">
        <v>124</v>
      </c>
      <c r="B75" s="335"/>
      <c r="C75" s="335"/>
      <c r="D75" s="335"/>
      <c r="E75" s="335"/>
      <c r="F75" s="335"/>
      <c r="G75" s="335"/>
      <c r="H75" s="335"/>
      <c r="I75" s="335"/>
      <c r="J75" s="335"/>
      <c r="K75" s="335"/>
      <c r="L75" s="336">
        <f>SUM(L77:L79)</f>
        <v>1</v>
      </c>
      <c r="M75" s="336">
        <f>SUM(M77:M79)</f>
        <v>18</v>
      </c>
      <c r="N75" s="336">
        <f>SUM(N77:N79)</f>
        <v>18</v>
      </c>
      <c r="O75" s="337">
        <f>SUM(O77:O79)</f>
        <v>-17</v>
      </c>
    </row>
    <row r="76" spans="1:15">
      <c r="A76" s="338" t="s">
        <v>26</v>
      </c>
      <c r="B76" s="339" t="s">
        <v>27</v>
      </c>
      <c r="C76" s="339" t="s">
        <v>82</v>
      </c>
      <c r="D76" s="339" t="s">
        <v>28</v>
      </c>
      <c r="E76" s="339" t="s">
        <v>29</v>
      </c>
      <c r="F76" s="339" t="s">
        <v>30</v>
      </c>
      <c r="G76" s="339" t="s">
        <v>31</v>
      </c>
      <c r="H76" s="339" t="s">
        <v>32</v>
      </c>
      <c r="I76" s="339" t="s">
        <v>7</v>
      </c>
      <c r="J76" s="339" t="s">
        <v>33</v>
      </c>
      <c r="K76" s="339" t="s">
        <v>34</v>
      </c>
      <c r="L76" s="339" t="s">
        <v>35</v>
      </c>
      <c r="M76" s="339" t="s">
        <v>28</v>
      </c>
      <c r="N76" s="339" t="s">
        <v>36</v>
      </c>
      <c r="O76" s="340" t="s">
        <v>7</v>
      </c>
    </row>
    <row r="77" spans="1:15">
      <c r="A77" s="46"/>
      <c r="B77" s="339" t="str">
        <f>'E. Mus'!D2</f>
        <v>A</v>
      </c>
      <c r="C77" s="48" t="s">
        <v>86</v>
      </c>
      <c r="D77" s="342">
        <f>'E. Mus'!D4</f>
        <v>18</v>
      </c>
      <c r="E77" s="342">
        <f>'E. Mus'!D7</f>
        <v>1</v>
      </c>
      <c r="F77" s="342"/>
      <c r="G77" s="339"/>
      <c r="H77" s="339"/>
      <c r="I77" s="342">
        <f>'E. Mus'!D8</f>
        <v>-17</v>
      </c>
      <c r="J77" s="343" t="s">
        <v>125</v>
      </c>
      <c r="K77" s="48" t="s">
        <v>84</v>
      </c>
      <c r="L77" s="339">
        <f>E77</f>
        <v>1</v>
      </c>
      <c r="M77" s="339">
        <f>D77</f>
        <v>18</v>
      </c>
      <c r="N77" s="339">
        <f>D77</f>
        <v>18</v>
      </c>
      <c r="O77" s="340">
        <f>L77-N77</f>
        <v>-17</v>
      </c>
    </row>
    <row r="78" spans="1:15">
      <c r="A78" s="46"/>
      <c r="B78" s="339">
        <f>'E. Mus'!E2</f>
        <v>0</v>
      </c>
      <c r="C78" s="48"/>
      <c r="D78" s="342">
        <f>'E. Mus'!E4</f>
        <v>0</v>
      </c>
      <c r="E78" s="342">
        <f>'E. Mus'!E7</f>
        <v>0</v>
      </c>
      <c r="F78" s="342"/>
      <c r="G78" s="339"/>
      <c r="H78" s="339"/>
      <c r="I78" s="342">
        <f>'E. Mus'!E8</f>
        <v>0</v>
      </c>
      <c r="J78" s="343" t="s">
        <v>125</v>
      </c>
      <c r="K78" s="48"/>
      <c r="L78" s="339">
        <f>E78</f>
        <v>0</v>
      </c>
      <c r="M78" s="339">
        <f>D78</f>
        <v>0</v>
      </c>
      <c r="N78" s="339">
        <f>D78</f>
        <v>0</v>
      </c>
      <c r="O78" s="340">
        <f>L78-N78</f>
        <v>0</v>
      </c>
    </row>
    <row r="79" spans="1:15" ht="16.5" thickBot="1">
      <c r="A79" s="47"/>
      <c r="B79" s="347">
        <f>'E. Mus'!F2</f>
        <v>0</v>
      </c>
      <c r="C79" s="49"/>
      <c r="D79" s="348">
        <f>'E. Mus'!F4</f>
        <v>0</v>
      </c>
      <c r="E79" s="348">
        <f>'E. Mus'!F7</f>
        <v>0</v>
      </c>
      <c r="F79" s="348"/>
      <c r="G79" s="347"/>
      <c r="H79" s="347"/>
      <c r="I79" s="348">
        <f>'E. Mus'!F8</f>
        <v>0</v>
      </c>
      <c r="J79" s="344" t="s">
        <v>125</v>
      </c>
      <c r="K79" s="49"/>
      <c r="L79" s="347">
        <f>E79</f>
        <v>0</v>
      </c>
      <c r="M79" s="347">
        <f>D79</f>
        <v>0</v>
      </c>
      <c r="N79" s="347">
        <f>D79</f>
        <v>0</v>
      </c>
      <c r="O79" s="349">
        <f>L79-N79</f>
        <v>0</v>
      </c>
    </row>
    <row r="80" spans="1:15">
      <c r="A80" s="330" t="s">
        <v>126</v>
      </c>
      <c r="B80" s="331"/>
      <c r="C80" s="331"/>
      <c r="D80" s="331"/>
      <c r="E80" s="331"/>
      <c r="F80" s="331"/>
      <c r="G80" s="331"/>
      <c r="H80" s="331"/>
      <c r="I80" s="331"/>
      <c r="J80" s="331"/>
      <c r="K80" s="331"/>
      <c r="L80" s="332">
        <f>Répartition!G14</f>
        <v>0</v>
      </c>
      <c r="M80" s="332">
        <f>Répartition!H14</f>
        <v>18</v>
      </c>
      <c r="N80" s="332">
        <f>Répartition!H14</f>
        <v>18</v>
      </c>
      <c r="O80" s="333">
        <f>Répartition!J14</f>
        <v>-18</v>
      </c>
    </row>
    <row r="81" spans="1:15">
      <c r="A81" s="334" t="s">
        <v>127</v>
      </c>
      <c r="B81" s="335"/>
      <c r="C81" s="335"/>
      <c r="D81" s="335"/>
      <c r="E81" s="335"/>
      <c r="F81" s="335"/>
      <c r="G81" s="335"/>
      <c r="H81" s="335"/>
      <c r="I81" s="335"/>
      <c r="J81" s="335"/>
      <c r="K81" s="335"/>
      <c r="L81" s="336">
        <f>SUM(L83:L85)</f>
        <v>0</v>
      </c>
      <c r="M81" s="336">
        <f>SUM(M83:M85)</f>
        <v>18</v>
      </c>
      <c r="N81" s="336">
        <f>SUM(N83:N85)</f>
        <v>18</v>
      </c>
      <c r="O81" s="337">
        <f>SUM(O83:O85)</f>
        <v>-18</v>
      </c>
    </row>
    <row r="82" spans="1:15">
      <c r="A82" s="338" t="s">
        <v>26</v>
      </c>
      <c r="B82" s="339" t="s">
        <v>27</v>
      </c>
      <c r="C82" s="339" t="s">
        <v>82</v>
      </c>
      <c r="D82" s="339" t="s">
        <v>28</v>
      </c>
      <c r="E82" s="339" t="s">
        <v>29</v>
      </c>
      <c r="F82" s="339" t="s">
        <v>30</v>
      </c>
      <c r="G82" s="339" t="s">
        <v>31</v>
      </c>
      <c r="H82" s="339" t="s">
        <v>32</v>
      </c>
      <c r="I82" s="339" t="s">
        <v>7</v>
      </c>
      <c r="J82" s="339" t="s">
        <v>33</v>
      </c>
      <c r="K82" s="339" t="s">
        <v>34</v>
      </c>
      <c r="L82" s="339" t="s">
        <v>35</v>
      </c>
      <c r="M82" s="339" t="s">
        <v>28</v>
      </c>
      <c r="N82" s="339" t="s">
        <v>36</v>
      </c>
      <c r="O82" s="340" t="s">
        <v>7</v>
      </c>
    </row>
    <row r="83" spans="1:15">
      <c r="A83" s="46"/>
      <c r="B83" s="339" t="str">
        <f>'A. Plast'!D2</f>
        <v>A</v>
      </c>
      <c r="C83" s="48" t="s">
        <v>86</v>
      </c>
      <c r="D83" s="342">
        <f>'A. Plast'!D4</f>
        <v>18</v>
      </c>
      <c r="E83" s="342">
        <f>'A. Plast'!D6</f>
        <v>0</v>
      </c>
      <c r="F83" s="342"/>
      <c r="G83" s="339"/>
      <c r="H83" s="339"/>
      <c r="I83" s="342">
        <f>'A. Plast'!D7</f>
        <v>-18</v>
      </c>
      <c r="J83" s="343" t="s">
        <v>128</v>
      </c>
      <c r="K83" s="48" t="s">
        <v>84</v>
      </c>
      <c r="L83" s="339">
        <f>E83</f>
        <v>0</v>
      </c>
      <c r="M83" s="339">
        <f>D83</f>
        <v>18</v>
      </c>
      <c r="N83" s="339">
        <f>D83</f>
        <v>18</v>
      </c>
      <c r="O83" s="340">
        <f>L83-N83</f>
        <v>-18</v>
      </c>
    </row>
    <row r="84" spans="1:15">
      <c r="A84" s="46"/>
      <c r="B84" s="339">
        <f>'A. Plast'!E2</f>
        <v>0</v>
      </c>
      <c r="C84" s="48"/>
      <c r="D84" s="342">
        <f>'A. Plast'!E4</f>
        <v>0</v>
      </c>
      <c r="E84" s="342">
        <f>'A. Plast'!E6</f>
        <v>0</v>
      </c>
      <c r="F84" s="342"/>
      <c r="G84" s="339"/>
      <c r="H84" s="339"/>
      <c r="I84" s="342">
        <f>'A. Plast'!E7</f>
        <v>0</v>
      </c>
      <c r="J84" s="343" t="s">
        <v>128</v>
      </c>
      <c r="K84" s="48"/>
      <c r="L84" s="339">
        <f>E84</f>
        <v>0</v>
      </c>
      <c r="M84" s="339">
        <f>D84</f>
        <v>0</v>
      </c>
      <c r="N84" s="339">
        <f>D84</f>
        <v>0</v>
      </c>
      <c r="O84" s="340">
        <f>L84-N84</f>
        <v>0</v>
      </c>
    </row>
    <row r="85" spans="1:15" ht="16.5" thickBot="1">
      <c r="A85" s="47"/>
      <c r="B85" s="347">
        <f>'A. Plast'!F2</f>
        <v>0</v>
      </c>
      <c r="C85" s="49"/>
      <c r="D85" s="348">
        <f>'A. Plast'!F4</f>
        <v>0</v>
      </c>
      <c r="E85" s="348">
        <f>'A. Plast'!F6</f>
        <v>0</v>
      </c>
      <c r="F85" s="348"/>
      <c r="G85" s="347"/>
      <c r="H85" s="347"/>
      <c r="I85" s="348">
        <f>'A. Plast'!F7</f>
        <v>0</v>
      </c>
      <c r="J85" s="344" t="s">
        <v>128</v>
      </c>
      <c r="K85" s="49"/>
      <c r="L85" s="347">
        <f>E85</f>
        <v>0</v>
      </c>
      <c r="M85" s="347">
        <f>D85</f>
        <v>0</v>
      </c>
      <c r="N85" s="347">
        <f>D85</f>
        <v>0</v>
      </c>
      <c r="O85" s="349">
        <f>L85-N85</f>
        <v>0</v>
      </c>
    </row>
    <row r="86" spans="1:15">
      <c r="A86" s="330" t="s">
        <v>55</v>
      </c>
      <c r="B86" s="331"/>
      <c r="C86" s="331"/>
      <c r="D86" s="331"/>
      <c r="E86" s="331"/>
      <c r="F86" s="331"/>
      <c r="G86" s="331"/>
      <c r="H86" s="331"/>
      <c r="I86" s="331"/>
      <c r="J86" s="331"/>
      <c r="K86" s="331"/>
      <c r="L86" s="332">
        <f>Répartition!G15</f>
        <v>9</v>
      </c>
      <c r="M86" s="332">
        <f>Répartition!H15</f>
        <v>60</v>
      </c>
      <c r="N86" s="332">
        <f>Répartition!H15</f>
        <v>60</v>
      </c>
      <c r="O86" s="333">
        <f>Répartition!J15</f>
        <v>-51</v>
      </c>
    </row>
    <row r="87" spans="1:15">
      <c r="A87" s="334" t="s">
        <v>56</v>
      </c>
      <c r="B87" s="335"/>
      <c r="C87" s="335"/>
      <c r="D87" s="335"/>
      <c r="E87" s="335"/>
      <c r="F87" s="335"/>
      <c r="G87" s="335"/>
      <c r="H87" s="335"/>
      <c r="I87" s="335"/>
      <c r="J87" s="335"/>
      <c r="K87" s="335"/>
      <c r="L87" s="336">
        <f>SUM(L89:L93)</f>
        <v>9</v>
      </c>
      <c r="M87" s="336">
        <f>SUM(M89:M93)</f>
        <v>60</v>
      </c>
      <c r="N87" s="336">
        <f>SUM(N89:N93)</f>
        <v>60</v>
      </c>
      <c r="O87" s="337">
        <f>SUM(O89:O93)</f>
        <v>-51</v>
      </c>
    </row>
    <row r="88" spans="1:15">
      <c r="A88" s="338" t="s">
        <v>26</v>
      </c>
      <c r="B88" s="339" t="s">
        <v>27</v>
      </c>
      <c r="C88" s="339" t="s">
        <v>82</v>
      </c>
      <c r="D88" s="339" t="s">
        <v>28</v>
      </c>
      <c r="E88" s="339" t="s">
        <v>29</v>
      </c>
      <c r="F88" s="339" t="s">
        <v>30</v>
      </c>
      <c r="G88" s="339" t="s">
        <v>31</v>
      </c>
      <c r="H88" s="339" t="s">
        <v>32</v>
      </c>
      <c r="I88" s="339" t="s">
        <v>7</v>
      </c>
      <c r="J88" s="339" t="s">
        <v>33</v>
      </c>
      <c r="K88" s="339" t="s">
        <v>34</v>
      </c>
      <c r="L88" s="339" t="s">
        <v>35</v>
      </c>
      <c r="M88" s="339" t="s">
        <v>28</v>
      </c>
      <c r="N88" s="339" t="s">
        <v>36</v>
      </c>
      <c r="O88" s="340" t="s">
        <v>7</v>
      </c>
    </row>
    <row r="89" spans="1:15">
      <c r="A89" s="46"/>
      <c r="B89" s="339" t="str">
        <f>EPS!D2</f>
        <v>A</v>
      </c>
      <c r="C89" s="48" t="s">
        <v>86</v>
      </c>
      <c r="D89" s="342">
        <f>EPS!D4</f>
        <v>20</v>
      </c>
      <c r="E89" s="342">
        <f>EPS!D7</f>
        <v>3</v>
      </c>
      <c r="F89" s="342"/>
      <c r="G89" s="339"/>
      <c r="H89" s="339"/>
      <c r="I89" s="342">
        <f>EPS!D8</f>
        <v>-17</v>
      </c>
      <c r="J89" s="343" t="s">
        <v>95</v>
      </c>
      <c r="K89" s="48" t="s">
        <v>84</v>
      </c>
      <c r="L89" s="339">
        <f>E89</f>
        <v>3</v>
      </c>
      <c r="M89" s="339">
        <f>D89</f>
        <v>20</v>
      </c>
      <c r="N89" s="339">
        <f>D89</f>
        <v>20</v>
      </c>
      <c r="O89" s="340">
        <f>L89-N89</f>
        <v>-17</v>
      </c>
    </row>
    <row r="90" spans="1:15">
      <c r="A90" s="46"/>
      <c r="B90" s="339" t="str">
        <f>EPS!E2</f>
        <v>B</v>
      </c>
      <c r="C90" s="48" t="s">
        <v>86</v>
      </c>
      <c r="D90" s="342">
        <f>EPS!E4</f>
        <v>20</v>
      </c>
      <c r="E90" s="342">
        <f>EPS!E7</f>
        <v>3</v>
      </c>
      <c r="F90" s="342"/>
      <c r="G90" s="339"/>
      <c r="H90" s="339"/>
      <c r="I90" s="342">
        <f>EPS!E8</f>
        <v>-17</v>
      </c>
      <c r="J90" s="343" t="s">
        <v>95</v>
      </c>
      <c r="K90" s="48" t="s">
        <v>84</v>
      </c>
      <c r="L90" s="339">
        <f>E90</f>
        <v>3</v>
      </c>
      <c r="M90" s="339">
        <f>D90</f>
        <v>20</v>
      </c>
      <c r="N90" s="339">
        <f>D90</f>
        <v>20</v>
      </c>
      <c r="O90" s="340">
        <f>L90-N90</f>
        <v>-17</v>
      </c>
    </row>
    <row r="91" spans="1:15">
      <c r="A91" s="46"/>
      <c r="B91" s="339" t="str">
        <f>EPS!F2</f>
        <v>C</v>
      </c>
      <c r="C91" s="48" t="s">
        <v>86</v>
      </c>
      <c r="D91" s="342">
        <f>EPS!F4</f>
        <v>20</v>
      </c>
      <c r="E91" s="342">
        <f>EPS!F7</f>
        <v>3</v>
      </c>
      <c r="F91" s="342"/>
      <c r="G91" s="339"/>
      <c r="H91" s="339"/>
      <c r="I91" s="342">
        <f>EPS!F8</f>
        <v>-17</v>
      </c>
      <c r="J91" s="343" t="s">
        <v>95</v>
      </c>
      <c r="K91" s="48" t="s">
        <v>84</v>
      </c>
      <c r="L91" s="339">
        <f>E91</f>
        <v>3</v>
      </c>
      <c r="M91" s="339">
        <f>D91</f>
        <v>20</v>
      </c>
      <c r="N91" s="339">
        <f>D91</f>
        <v>20</v>
      </c>
      <c r="O91" s="340">
        <f>L91-N91</f>
        <v>-17</v>
      </c>
    </row>
    <row r="92" spans="1:15">
      <c r="A92" s="46"/>
      <c r="B92" s="339">
        <f>EPS!G2</f>
        <v>0</v>
      </c>
      <c r="C92" s="48"/>
      <c r="D92" s="342">
        <f>EPS!G4</f>
        <v>0</v>
      </c>
      <c r="E92" s="342">
        <f>EPS!G7</f>
        <v>0</v>
      </c>
      <c r="F92" s="342"/>
      <c r="G92" s="339"/>
      <c r="H92" s="339"/>
      <c r="I92" s="342">
        <f>EPS!G8</f>
        <v>0</v>
      </c>
      <c r="J92" s="343" t="s">
        <v>95</v>
      </c>
      <c r="K92" s="48"/>
      <c r="L92" s="339">
        <f>E92</f>
        <v>0</v>
      </c>
      <c r="M92" s="339">
        <f>D92</f>
        <v>0</v>
      </c>
      <c r="N92" s="339">
        <f>D92</f>
        <v>0</v>
      </c>
      <c r="O92" s="340">
        <f>L92-N92</f>
        <v>0</v>
      </c>
    </row>
    <row r="93" spans="1:15" ht="16.5" thickBot="1">
      <c r="A93" s="47"/>
      <c r="B93" s="347">
        <f>EPS!H2</f>
        <v>0</v>
      </c>
      <c r="C93" s="49"/>
      <c r="D93" s="348">
        <f>EPS!H4</f>
        <v>0</v>
      </c>
      <c r="E93" s="348">
        <f>EPS!H7</f>
        <v>0</v>
      </c>
      <c r="F93" s="348"/>
      <c r="G93" s="347"/>
      <c r="H93" s="347"/>
      <c r="I93" s="348">
        <f>EPS!H8</f>
        <v>0</v>
      </c>
      <c r="J93" s="344" t="s">
        <v>95</v>
      </c>
      <c r="K93" s="49"/>
      <c r="L93" s="347">
        <f>E93</f>
        <v>0</v>
      </c>
      <c r="M93" s="347">
        <f>D93</f>
        <v>0</v>
      </c>
      <c r="N93" s="347">
        <f>D93</f>
        <v>0</v>
      </c>
      <c r="O93" s="349">
        <f>L93-N93</f>
        <v>0</v>
      </c>
    </row>
    <row r="94" spans="1:15" ht="16.5" thickBot="1">
      <c r="A94" s="3" t="s">
        <v>57</v>
      </c>
      <c r="B94" s="356"/>
      <c r="C94" s="356"/>
      <c r="D94" s="356"/>
      <c r="E94" s="356"/>
      <c r="F94" s="356"/>
      <c r="G94" s="356"/>
      <c r="H94" s="356"/>
      <c r="I94" s="356"/>
      <c r="J94" s="356"/>
      <c r="K94" s="357"/>
      <c r="L94" s="358">
        <f>Répartition!G22</f>
        <v>0</v>
      </c>
      <c r="M94" s="359"/>
      <c r="N94" s="358">
        <f>Répartition!H22</f>
        <v>0</v>
      </c>
      <c r="O94" s="358">
        <f>Répartition!J22</f>
        <v>0</v>
      </c>
    </row>
    <row r="95" spans="1:15" ht="16.5" thickBot="1">
      <c r="A95" s="4" t="s">
        <v>58</v>
      </c>
      <c r="B95" s="360"/>
      <c r="C95" s="360"/>
      <c r="D95" s="360"/>
      <c r="E95" s="360"/>
      <c r="F95" s="360"/>
      <c r="G95" s="360"/>
      <c r="H95" s="360"/>
      <c r="I95" s="360"/>
      <c r="J95" s="360"/>
      <c r="K95" s="360"/>
      <c r="L95" s="361">
        <f>SUM(L2,L8,L16,L21,L29,L36,L44,L53,L59,L67,L75,L81,L87)</f>
        <v>10</v>
      </c>
      <c r="M95" s="361"/>
      <c r="N95" s="361">
        <f>SUM(N2,N8,N16,N21,N29,N36,N44,N53,N59,N67,N75,N81,N87)</f>
        <v>402</v>
      </c>
      <c r="O95" s="361">
        <f>SUM(O2,O8,O16,O21,O29,O36,O44,O53,O59,O67,O75,O81,O87)</f>
        <v>-392</v>
      </c>
    </row>
    <row r="96" spans="1:15" ht="16.5" thickBot="1">
      <c r="A96" s="5" t="s">
        <v>59</v>
      </c>
      <c r="B96" s="362"/>
      <c r="C96" s="362"/>
      <c r="D96" s="362"/>
      <c r="E96" s="362"/>
      <c r="F96" s="362"/>
      <c r="G96" s="362"/>
      <c r="H96" s="362"/>
      <c r="I96" s="362"/>
      <c r="J96" s="362"/>
      <c r="K96" s="362"/>
      <c r="L96" s="363">
        <f>L94-L95</f>
        <v>-10</v>
      </c>
      <c r="M96" s="363"/>
      <c r="N96" s="363">
        <f>N94-N95</f>
        <v>-402</v>
      </c>
      <c r="O96" s="363">
        <f>O94-O95</f>
        <v>392</v>
      </c>
    </row>
    <row r="97" spans="1:13">
      <c r="A97" s="147"/>
      <c r="B97" s="147"/>
      <c r="C97" s="147"/>
      <c r="D97" s="147"/>
      <c r="E97" s="147"/>
      <c r="F97" s="147"/>
      <c r="G97" s="147"/>
      <c r="H97" s="147"/>
      <c r="I97" s="147"/>
      <c r="J97" s="147"/>
      <c r="K97" s="147"/>
      <c r="L97" s="364" t="s">
        <v>7</v>
      </c>
      <c r="M97" s="364" t="s">
        <v>171</v>
      </c>
    </row>
    <row r="98" spans="1:13">
      <c r="A98" s="147"/>
      <c r="B98" s="410" t="s">
        <v>172</v>
      </c>
      <c r="C98" s="411"/>
      <c r="D98" s="411"/>
      <c r="E98" s="411"/>
      <c r="F98" s="411"/>
      <c r="G98" s="411"/>
      <c r="H98" s="411"/>
      <c r="I98" s="411"/>
      <c r="J98" s="411"/>
      <c r="K98" s="411"/>
      <c r="L98" s="248">
        <v>0</v>
      </c>
      <c r="M98" s="365">
        <f>L98*36</f>
        <v>0</v>
      </c>
    </row>
    <row r="99" spans="1:13">
      <c r="A99" s="147"/>
      <c r="B99" s="410" t="s">
        <v>172</v>
      </c>
      <c r="C99" s="411"/>
      <c r="D99" s="411"/>
      <c r="E99" s="411"/>
      <c r="F99" s="411"/>
      <c r="G99" s="411"/>
      <c r="H99" s="411"/>
      <c r="I99" s="411"/>
      <c r="J99" s="411"/>
      <c r="K99" s="411"/>
      <c r="L99" s="248">
        <v>0</v>
      </c>
      <c r="M99" s="365">
        <f t="shared" ref="M99:M104" si="4">L99*36</f>
        <v>0</v>
      </c>
    </row>
    <row r="100" spans="1:13">
      <c r="A100" s="147"/>
      <c r="B100" s="410" t="s">
        <v>172</v>
      </c>
      <c r="C100" s="411"/>
      <c r="D100" s="411"/>
      <c r="E100" s="411"/>
      <c r="F100" s="411"/>
      <c r="G100" s="411"/>
      <c r="H100" s="411"/>
      <c r="I100" s="411"/>
      <c r="J100" s="411"/>
      <c r="K100" s="411"/>
      <c r="L100" s="248">
        <v>0</v>
      </c>
      <c r="M100" s="365">
        <f t="shared" si="4"/>
        <v>0</v>
      </c>
    </row>
    <row r="101" spans="1:13">
      <c r="A101" s="147"/>
      <c r="B101" s="410" t="s">
        <v>172</v>
      </c>
      <c r="C101" s="412"/>
      <c r="D101" s="412"/>
      <c r="E101" s="412"/>
      <c r="F101" s="412"/>
      <c r="G101" s="412"/>
      <c r="H101" s="412"/>
      <c r="I101" s="412"/>
      <c r="J101" s="412"/>
      <c r="K101" s="412"/>
      <c r="L101" s="248">
        <v>0</v>
      </c>
      <c r="M101" s="365">
        <f t="shared" si="4"/>
        <v>0</v>
      </c>
    </row>
    <row r="102" spans="1:13">
      <c r="A102" s="147"/>
      <c r="B102" s="410"/>
      <c r="C102" s="411"/>
      <c r="D102" s="411"/>
      <c r="E102" s="411"/>
      <c r="F102" s="411"/>
      <c r="G102" s="411"/>
      <c r="H102" s="411"/>
      <c r="I102" s="411"/>
      <c r="J102" s="411"/>
      <c r="K102" s="413"/>
      <c r="L102" s="248">
        <v>0</v>
      </c>
      <c r="M102" s="365">
        <f t="shared" si="4"/>
        <v>0</v>
      </c>
    </row>
    <row r="103" spans="1:13">
      <c r="A103" s="147"/>
      <c r="B103" s="410"/>
      <c r="C103" s="411"/>
      <c r="D103" s="411"/>
      <c r="E103" s="411"/>
      <c r="F103" s="411"/>
      <c r="G103" s="411"/>
      <c r="H103" s="411"/>
      <c r="I103" s="411"/>
      <c r="J103" s="411"/>
      <c r="K103" s="413"/>
      <c r="L103" s="248">
        <v>0</v>
      </c>
      <c r="M103" s="365">
        <f t="shared" si="4"/>
        <v>0</v>
      </c>
    </row>
    <row r="104" spans="1:13">
      <c r="A104" s="147"/>
      <c r="B104" s="404" t="s">
        <v>66</v>
      </c>
      <c r="C104" s="405"/>
      <c r="D104" s="405"/>
      <c r="E104" s="405"/>
      <c r="F104" s="405"/>
      <c r="G104" s="405"/>
      <c r="H104" s="405"/>
      <c r="I104" s="405"/>
      <c r="J104" s="405"/>
      <c r="K104" s="406"/>
      <c r="L104" s="365">
        <f>SUM(L98:L103)</f>
        <v>0</v>
      </c>
      <c r="M104" s="365">
        <f t="shared" si="4"/>
        <v>0</v>
      </c>
    </row>
    <row r="105" spans="1:13">
      <c r="A105" s="147"/>
      <c r="B105" s="407" t="s">
        <v>173</v>
      </c>
      <c r="C105" s="408"/>
      <c r="D105" s="408"/>
      <c r="E105" s="408"/>
      <c r="F105" s="408"/>
      <c r="G105" s="408"/>
      <c r="H105" s="408"/>
      <c r="I105" s="408"/>
      <c r="J105" s="408"/>
      <c r="K105" s="409"/>
      <c r="L105" s="366">
        <f>L104-L96</f>
        <v>10</v>
      </c>
      <c r="M105" s="367"/>
    </row>
  </sheetData>
  <sheetProtection password="86AB" sheet="1" objects="1" scenarios="1"/>
  <mergeCells count="8">
    <mergeCell ref="B104:K104"/>
    <mergeCell ref="B105:K105"/>
    <mergeCell ref="B98:K98"/>
    <mergeCell ref="B99:K99"/>
    <mergeCell ref="B100:K100"/>
    <mergeCell ref="B101:K101"/>
    <mergeCell ref="B102:K102"/>
    <mergeCell ref="B103:K103"/>
  </mergeCells>
  <dataValidations count="3">
    <dataValidation type="list" showInputMessage="1" showErrorMessage="1" sqref="A4:A6 A10:A14 A18:A19 A23:A27 A31:A34 A38:A42 A46:A51 A55:A57 A61:A65 A69:A73 A77:A79 A83:A85 A89:A93">
      <formula1>Config!$A$2:$A$4</formula1>
    </dataValidation>
    <dataValidation type="list" showInputMessage="1" showErrorMessage="1" sqref="C4:C6 C10:C14 C18:C19 C23:C27 C31:C34 C38:C42 C46:C51 C55:C57 C61:C65 C69:C73 C77:C79 C83:C85 C89:C93">
      <formula1>Config!$B$2:$B$5</formula1>
    </dataValidation>
    <dataValidation type="list" showInputMessage="1" showErrorMessage="1" sqref="K4:K6 K10:K14 K18:K19 K23:K27 K31:K34 K38:K42 K46:K51 K55:K57 K61:K65 K69:K73 K77:K79 K83:K85 K89:K93">
      <formula1>Config!$D$2:$D$4</formula1>
    </dataValidation>
  </dataValidations>
  <printOptions horizontalCentered="1"/>
  <pageMargins left="0" right="0" top="0.74803149606299213" bottom="0.74803149606299213" header="0.31496062992125984" footer="0.31496062992125984"/>
  <pageSetup paperSize="9" scale="80" orientation="landscape" horizontalDpi="4294967293" r:id="rId1"/>
  <headerFooter>
    <oddHeader>&amp;C&amp;"Times New Roman,Gras"&amp;12&amp;UDOTATION GLOBALE HORAIRE (TRMD)</oddHeader>
    <oddFooter>&amp;C&amp;"Times New Roman,Gras"&amp;12COLLEGE</oddFooter>
  </headerFooter>
  <rowBreaks count="2" manualBreakCount="2">
    <brk id="34" max="16383" man="1"/>
    <brk id="73" max="16383" man="1"/>
  </rowBreaks>
</worksheet>
</file>

<file path=xl/worksheets/sheet6.xml><?xml version="1.0" encoding="utf-8"?>
<worksheet xmlns="http://schemas.openxmlformats.org/spreadsheetml/2006/main" xmlns:r="http://schemas.openxmlformats.org/officeDocument/2006/relationships">
  <dimension ref="A1:P35"/>
  <sheetViews>
    <sheetView workbookViewId="0"/>
  </sheetViews>
  <sheetFormatPr baseColWidth="10" defaultRowHeight="15.75"/>
  <cols>
    <col min="1" max="1" width="14.7109375" style="19" bestFit="1" customWidth="1"/>
    <col min="2" max="3" width="11.5703125" style="20" bestFit="1" customWidth="1"/>
    <col min="4" max="4" width="9.140625" style="20" bestFit="1" customWidth="1"/>
    <col min="5" max="5" width="13.42578125" style="20" bestFit="1" customWidth="1"/>
    <col min="6" max="6" width="9.140625" style="20" bestFit="1" customWidth="1"/>
    <col min="7" max="7" width="9" style="20" bestFit="1" customWidth="1"/>
    <col min="8" max="8" width="11.42578125" style="20"/>
    <col min="9" max="9" width="7.7109375" style="20" bestFit="1" customWidth="1"/>
    <col min="10" max="11" width="7.7109375" style="19" bestFit="1" customWidth="1"/>
    <col min="12" max="12" width="10.140625" style="19" customWidth="1"/>
    <col min="13" max="13" width="7.7109375" style="19" bestFit="1" customWidth="1"/>
    <col min="14" max="14" width="14.28515625" style="7" bestFit="1" customWidth="1"/>
    <col min="15" max="16384" width="11.42578125" style="19"/>
  </cols>
  <sheetData>
    <row r="1" spans="1:14" ht="16.5" thickBot="1">
      <c r="A1" s="287" t="s">
        <v>163</v>
      </c>
      <c r="B1" s="29">
        <v>3</v>
      </c>
      <c r="C1" s="285"/>
      <c r="D1" s="416" t="s">
        <v>60</v>
      </c>
      <c r="E1" s="417"/>
      <c r="F1" s="417"/>
      <c r="G1" s="417"/>
      <c r="H1" s="418"/>
      <c r="I1" s="52">
        <v>1</v>
      </c>
      <c r="J1" s="416" t="s">
        <v>61</v>
      </c>
      <c r="K1" s="422"/>
      <c r="L1" s="418"/>
      <c r="M1" s="314">
        <f>SUM(B1,I1)</f>
        <v>4</v>
      </c>
      <c r="N1" s="27"/>
    </row>
    <row r="2" spans="1:14" ht="16.5" thickBot="1">
      <c r="A2" s="288" t="s">
        <v>164</v>
      </c>
      <c r="B2" s="283">
        <f>SUM(D4:H4)</f>
        <v>54</v>
      </c>
      <c r="C2" s="285"/>
      <c r="D2" s="30" t="s">
        <v>167</v>
      </c>
      <c r="E2" s="31" t="s">
        <v>168</v>
      </c>
      <c r="F2" s="31" t="s">
        <v>86</v>
      </c>
      <c r="G2" s="31"/>
      <c r="H2" s="32"/>
      <c r="I2" s="283">
        <f>SUM(J4:L4)</f>
        <v>18</v>
      </c>
      <c r="J2" s="53" t="s">
        <v>167</v>
      </c>
      <c r="K2" s="54"/>
      <c r="L2" s="55"/>
      <c r="M2" s="315">
        <f>SUM(B2,I2)</f>
        <v>72</v>
      </c>
      <c r="N2" s="27"/>
    </row>
    <row r="3" spans="1:14" ht="16.5" thickBot="1">
      <c r="A3" s="289" t="s">
        <v>169</v>
      </c>
      <c r="B3" s="284">
        <v>0</v>
      </c>
      <c r="C3" s="286" t="s">
        <v>62</v>
      </c>
      <c r="D3" s="33" t="s">
        <v>83</v>
      </c>
      <c r="E3" s="34" t="s">
        <v>83</v>
      </c>
      <c r="F3" s="34" t="s">
        <v>83</v>
      </c>
      <c r="G3" s="34"/>
      <c r="H3" s="35"/>
      <c r="I3" s="313">
        <v>0</v>
      </c>
      <c r="J3" s="56" t="s">
        <v>83</v>
      </c>
      <c r="K3" s="57"/>
      <c r="L3" s="58"/>
      <c r="M3" s="304">
        <f>SUM(B3,I3)</f>
        <v>0</v>
      </c>
      <c r="N3" s="28"/>
    </row>
    <row r="4" spans="1:14" ht="16.5" thickBot="1">
      <c r="A4" s="290" t="s">
        <v>63</v>
      </c>
      <c r="B4" s="291" t="s">
        <v>64</v>
      </c>
      <c r="C4" s="292" t="s">
        <v>65</v>
      </c>
      <c r="D4" s="36">
        <v>18</v>
      </c>
      <c r="E4" s="37">
        <v>18</v>
      </c>
      <c r="F4" s="37">
        <v>18</v>
      </c>
      <c r="G4" s="37">
        <v>0</v>
      </c>
      <c r="H4" s="38">
        <v>0</v>
      </c>
      <c r="I4" s="293" t="s">
        <v>66</v>
      </c>
      <c r="J4" s="316">
        <v>18</v>
      </c>
      <c r="K4" s="317">
        <v>0</v>
      </c>
      <c r="L4" s="318">
        <v>0</v>
      </c>
      <c r="M4" s="293" t="s">
        <v>66</v>
      </c>
      <c r="N4" s="319" t="s">
        <v>72</v>
      </c>
    </row>
    <row r="5" spans="1:14">
      <c r="A5" s="423" t="s">
        <v>67</v>
      </c>
      <c r="B5" s="424"/>
      <c r="C5" s="424"/>
      <c r="D5" s="297">
        <f>SUM(D9:D14,D16:D21,D23:D28,D30:D35)</f>
        <v>0</v>
      </c>
      <c r="E5" s="297">
        <f>SUM(E9:E14,E16:E21,E23:E28,E30:E35)</f>
        <v>0</v>
      </c>
      <c r="F5" s="297">
        <f>SUM(F9:F14,F16:F21,F23:F28,F30:F35)</f>
        <v>0</v>
      </c>
      <c r="G5" s="297">
        <f>SUM(G9:G14,G16:G21,G23:G28,G30:G35)</f>
        <v>0</v>
      </c>
      <c r="H5" s="298">
        <f>SUM(H9:H14,H16:H21,H23:H28,H30:H35)</f>
        <v>0</v>
      </c>
      <c r="I5" s="299">
        <f>SUM(D5:H5)</f>
        <v>0</v>
      </c>
      <c r="J5" s="320">
        <f>SUM(J9:J14,J16:J21,J23:J28,J30:J35)</f>
        <v>0</v>
      </c>
      <c r="K5" s="321">
        <f>SUM(K9:K14,K16:K21,K23:K28,K30:K35)</f>
        <v>0</v>
      </c>
      <c r="L5" s="298">
        <f>SUM(L9:L14,L16:L21,L23:L28,L30:L35)</f>
        <v>0</v>
      </c>
      <c r="M5" s="299">
        <f>SUM(J5:L5)</f>
        <v>0</v>
      </c>
      <c r="N5" s="322">
        <f>I5+M5</f>
        <v>0</v>
      </c>
    </row>
    <row r="6" spans="1:14">
      <c r="A6" s="425" t="s">
        <v>68</v>
      </c>
      <c r="B6" s="426"/>
      <c r="C6" s="426"/>
      <c r="D6" s="300">
        <f>D5</f>
        <v>0</v>
      </c>
      <c r="E6" s="300">
        <f>E5</f>
        <v>0</v>
      </c>
      <c r="F6" s="300">
        <f>F5</f>
        <v>0</v>
      </c>
      <c r="G6" s="300">
        <f>G5</f>
        <v>0</v>
      </c>
      <c r="H6" s="301">
        <f>H5</f>
        <v>0</v>
      </c>
      <c r="I6" s="299">
        <f>SUM(D6:H6)</f>
        <v>0</v>
      </c>
      <c r="J6" s="323">
        <f>J5</f>
        <v>0</v>
      </c>
      <c r="K6" s="324">
        <f>K5</f>
        <v>0</v>
      </c>
      <c r="L6" s="301">
        <f>L5</f>
        <v>0</v>
      </c>
      <c r="M6" s="299">
        <f>SUM(J6:L6)</f>
        <v>0</v>
      </c>
      <c r="N6" s="322">
        <f>I6+M6</f>
        <v>0</v>
      </c>
    </row>
    <row r="7" spans="1:14" ht="16.5" thickBot="1">
      <c r="A7" s="427" t="s">
        <v>7</v>
      </c>
      <c r="B7" s="428"/>
      <c r="C7" s="429"/>
      <c r="D7" s="302">
        <f>D6-D4</f>
        <v>-18</v>
      </c>
      <c r="E7" s="302">
        <f>E6-E4</f>
        <v>-18</v>
      </c>
      <c r="F7" s="302">
        <f>F6-F4</f>
        <v>-18</v>
      </c>
      <c r="G7" s="302">
        <f>G6-G4</f>
        <v>0</v>
      </c>
      <c r="H7" s="303">
        <f>H6-H4</f>
        <v>0</v>
      </c>
      <c r="I7" s="304">
        <f>SUM(D7:H7)</f>
        <v>-54</v>
      </c>
      <c r="J7" s="325">
        <f>J6-J4</f>
        <v>-18</v>
      </c>
      <c r="K7" s="326">
        <f>K6-K4</f>
        <v>0</v>
      </c>
      <c r="L7" s="303">
        <f>L6-L4</f>
        <v>0</v>
      </c>
      <c r="M7" s="304">
        <f>SUM(J7:L7)</f>
        <v>-18</v>
      </c>
      <c r="N7" s="327">
        <f>I7+M7</f>
        <v>-72</v>
      </c>
    </row>
    <row r="8" spans="1:14">
      <c r="A8" s="433" t="s">
        <v>96</v>
      </c>
      <c r="B8" s="434"/>
      <c r="C8" s="305" t="s">
        <v>71</v>
      </c>
      <c r="D8" s="306"/>
      <c r="E8" s="307"/>
      <c r="F8" s="307"/>
      <c r="G8" s="307"/>
      <c r="H8" s="308"/>
      <c r="I8" s="23"/>
      <c r="J8" s="306"/>
      <c r="K8" s="328"/>
      <c r="L8" s="308"/>
    </row>
    <row r="9" spans="1:14">
      <c r="A9" s="368" t="s">
        <v>24</v>
      </c>
      <c r="B9" s="430">
        <f>'Horaires &amp; Groupes'!J4+'Horaires &amp; Groupes'!J6</f>
        <v>0</v>
      </c>
      <c r="C9" s="419">
        <f>B9-(SUM(D9:H14,J9:L14))</f>
        <v>0</v>
      </c>
      <c r="D9" s="102"/>
      <c r="E9" s="103"/>
      <c r="F9" s="103"/>
      <c r="G9" s="103"/>
      <c r="H9" s="104"/>
      <c r="I9" s="11"/>
      <c r="J9" s="108"/>
      <c r="K9" s="109"/>
      <c r="L9" s="110"/>
      <c r="M9" s="14"/>
      <c r="N9" s="10"/>
    </row>
    <row r="10" spans="1:14">
      <c r="A10" s="371" t="s">
        <v>104</v>
      </c>
      <c r="B10" s="431"/>
      <c r="C10" s="420"/>
      <c r="D10" s="102"/>
      <c r="E10" s="103"/>
      <c r="F10" s="103"/>
      <c r="G10" s="103"/>
      <c r="H10" s="104"/>
      <c r="I10" s="23"/>
      <c r="J10" s="108"/>
      <c r="K10" s="109"/>
      <c r="L10" s="110"/>
      <c r="M10" s="22"/>
      <c r="N10" s="10"/>
    </row>
    <row r="11" spans="1:14">
      <c r="A11" s="373" t="s">
        <v>69</v>
      </c>
      <c r="B11" s="431"/>
      <c r="C11" s="420"/>
      <c r="D11" s="102"/>
      <c r="E11" s="103"/>
      <c r="F11" s="103"/>
      <c r="G11" s="103"/>
      <c r="H11" s="104"/>
      <c r="I11" s="23"/>
      <c r="J11" s="108"/>
      <c r="K11" s="109"/>
      <c r="L11" s="110"/>
      <c r="M11" s="25"/>
      <c r="N11" s="15"/>
    </row>
    <row r="12" spans="1:14">
      <c r="A12" s="368"/>
      <c r="B12" s="431"/>
      <c r="C12" s="420"/>
      <c r="D12" s="102"/>
      <c r="E12" s="103"/>
      <c r="F12" s="103"/>
      <c r="G12" s="103"/>
      <c r="H12" s="104"/>
      <c r="I12" s="8"/>
      <c r="J12" s="108"/>
      <c r="K12" s="109"/>
      <c r="L12" s="110"/>
      <c r="M12" s="9"/>
      <c r="N12" s="10"/>
    </row>
    <row r="13" spans="1:14">
      <c r="A13" s="373"/>
      <c r="B13" s="431"/>
      <c r="C13" s="420"/>
      <c r="D13" s="102"/>
      <c r="E13" s="103"/>
      <c r="F13" s="103"/>
      <c r="G13" s="103"/>
      <c r="H13" s="104"/>
      <c r="I13" s="23"/>
      <c r="J13" s="108"/>
      <c r="K13" s="109"/>
      <c r="L13" s="110"/>
    </row>
    <row r="14" spans="1:14" ht="16.5" thickBot="1">
      <c r="A14" s="370"/>
      <c r="B14" s="432"/>
      <c r="C14" s="421"/>
      <c r="D14" s="105"/>
      <c r="E14" s="106"/>
      <c r="F14" s="106"/>
      <c r="G14" s="106"/>
      <c r="H14" s="107"/>
      <c r="I14" s="23"/>
      <c r="J14" s="111"/>
      <c r="K14" s="112"/>
      <c r="L14" s="113"/>
    </row>
    <row r="15" spans="1:14">
      <c r="A15" s="414" t="s">
        <v>97</v>
      </c>
      <c r="B15" s="415"/>
      <c r="C15" s="309" t="s">
        <v>71</v>
      </c>
      <c r="D15" s="310"/>
      <c r="E15" s="311"/>
      <c r="F15" s="311"/>
      <c r="G15" s="311"/>
      <c r="H15" s="312"/>
      <c r="I15" s="23"/>
      <c r="J15" s="310"/>
      <c r="K15" s="329"/>
      <c r="L15" s="312"/>
    </row>
    <row r="16" spans="1:14">
      <c r="A16" s="368" t="s">
        <v>24</v>
      </c>
      <c r="B16" s="430">
        <f>'Horaires &amp; Groupes'!J20+'Horaires &amp; Groupes'!J22</f>
        <v>0</v>
      </c>
      <c r="C16" s="419">
        <f>B16-(SUM(D16:H21,J16:L21))</f>
        <v>0</v>
      </c>
      <c r="D16" s="102"/>
      <c r="E16" s="103"/>
      <c r="F16" s="103"/>
      <c r="G16" s="103"/>
      <c r="H16" s="104"/>
      <c r="I16" s="11"/>
      <c r="J16" s="108"/>
      <c r="K16" s="109"/>
      <c r="L16" s="110"/>
    </row>
    <row r="17" spans="1:16">
      <c r="A17" s="371" t="s">
        <v>162</v>
      </c>
      <c r="B17" s="431"/>
      <c r="C17" s="420"/>
      <c r="D17" s="102"/>
      <c r="E17" s="103"/>
      <c r="F17" s="103"/>
      <c r="G17" s="103"/>
      <c r="H17" s="104"/>
      <c r="I17" s="23"/>
      <c r="J17" s="108"/>
      <c r="K17" s="109"/>
      <c r="L17" s="110"/>
    </row>
    <row r="18" spans="1:16">
      <c r="A18" s="373" t="s">
        <v>104</v>
      </c>
      <c r="B18" s="431"/>
      <c r="C18" s="420"/>
      <c r="D18" s="102"/>
      <c r="E18" s="103"/>
      <c r="F18" s="103"/>
      <c r="G18" s="103"/>
      <c r="H18" s="104"/>
      <c r="I18" s="23"/>
      <c r="J18" s="108"/>
      <c r="K18" s="109"/>
      <c r="L18" s="110"/>
    </row>
    <row r="19" spans="1:16">
      <c r="A19" s="373" t="s">
        <v>69</v>
      </c>
      <c r="B19" s="431"/>
      <c r="C19" s="420"/>
      <c r="D19" s="102"/>
      <c r="E19" s="103"/>
      <c r="F19" s="103"/>
      <c r="G19" s="103"/>
      <c r="H19" s="104"/>
      <c r="I19" s="23"/>
      <c r="J19" s="108"/>
      <c r="K19" s="109"/>
      <c r="L19" s="110"/>
    </row>
    <row r="20" spans="1:16">
      <c r="A20" s="373" t="s">
        <v>70</v>
      </c>
      <c r="B20" s="431"/>
      <c r="C20" s="420"/>
      <c r="D20" s="102"/>
      <c r="E20" s="103"/>
      <c r="F20" s="103"/>
      <c r="G20" s="103"/>
      <c r="H20" s="104"/>
      <c r="I20" s="23"/>
      <c r="J20" s="108"/>
      <c r="K20" s="109"/>
      <c r="L20" s="110"/>
    </row>
    <row r="21" spans="1:16" ht="16.5" thickBot="1">
      <c r="A21" s="374"/>
      <c r="B21" s="432"/>
      <c r="C21" s="421"/>
      <c r="D21" s="105"/>
      <c r="E21" s="106"/>
      <c r="F21" s="106"/>
      <c r="G21" s="106"/>
      <c r="H21" s="107"/>
      <c r="I21" s="23"/>
      <c r="J21" s="111"/>
      <c r="K21" s="112"/>
      <c r="L21" s="113"/>
    </row>
    <row r="22" spans="1:16">
      <c r="A22" s="414" t="s">
        <v>98</v>
      </c>
      <c r="B22" s="415"/>
      <c r="C22" s="309" t="s">
        <v>71</v>
      </c>
      <c r="D22" s="310"/>
      <c r="E22" s="311"/>
      <c r="F22" s="311"/>
      <c r="G22" s="311"/>
      <c r="H22" s="312"/>
      <c r="I22" s="23"/>
      <c r="J22" s="306"/>
      <c r="K22" s="328"/>
      <c r="L22" s="308"/>
      <c r="N22" s="12"/>
      <c r="O22" s="20"/>
    </row>
    <row r="23" spans="1:16">
      <c r="A23" s="368" t="s">
        <v>24</v>
      </c>
      <c r="B23" s="430">
        <f>'Horaires &amp; Groupes'!J42+'Horaires &amp; Groupes'!J44</f>
        <v>0</v>
      </c>
      <c r="C23" s="419">
        <f>B23-(SUM(D23:H28,J23:L28))</f>
        <v>0</v>
      </c>
      <c r="D23" s="102"/>
      <c r="E23" s="103"/>
      <c r="F23" s="103"/>
      <c r="G23" s="103"/>
      <c r="H23" s="104"/>
      <c r="I23" s="11"/>
      <c r="J23" s="108"/>
      <c r="K23" s="109"/>
      <c r="L23" s="110"/>
    </row>
    <row r="24" spans="1:16">
      <c r="A24" s="371" t="s">
        <v>162</v>
      </c>
      <c r="B24" s="431"/>
      <c r="C24" s="420"/>
      <c r="D24" s="102"/>
      <c r="E24" s="103"/>
      <c r="F24" s="103"/>
      <c r="G24" s="103"/>
      <c r="H24" s="104"/>
      <c r="I24" s="23"/>
      <c r="J24" s="108"/>
      <c r="K24" s="109"/>
      <c r="L24" s="110"/>
    </row>
    <row r="25" spans="1:16">
      <c r="A25" s="373" t="s">
        <v>104</v>
      </c>
      <c r="B25" s="431"/>
      <c r="C25" s="420"/>
      <c r="D25" s="102"/>
      <c r="E25" s="103"/>
      <c r="F25" s="103"/>
      <c r="G25" s="103"/>
      <c r="H25" s="104"/>
      <c r="I25" s="23"/>
      <c r="J25" s="108"/>
      <c r="K25" s="109"/>
      <c r="L25" s="110"/>
    </row>
    <row r="26" spans="1:16">
      <c r="A26" s="373" t="s">
        <v>69</v>
      </c>
      <c r="B26" s="431"/>
      <c r="C26" s="420"/>
      <c r="D26" s="102"/>
      <c r="E26" s="103"/>
      <c r="F26" s="103"/>
      <c r="G26" s="103"/>
      <c r="H26" s="104"/>
      <c r="I26" s="23"/>
      <c r="J26" s="108"/>
      <c r="K26" s="109"/>
      <c r="L26" s="110"/>
    </row>
    <row r="27" spans="1:16">
      <c r="A27" s="373" t="s">
        <v>70</v>
      </c>
      <c r="B27" s="431"/>
      <c r="C27" s="420"/>
      <c r="D27" s="102"/>
      <c r="E27" s="103"/>
      <c r="F27" s="103"/>
      <c r="G27" s="103"/>
      <c r="H27" s="104"/>
      <c r="I27" s="23"/>
      <c r="J27" s="108"/>
      <c r="K27" s="109"/>
      <c r="L27" s="110"/>
    </row>
    <row r="28" spans="1:16" ht="16.5" thickBot="1">
      <c r="A28" s="374"/>
      <c r="B28" s="432"/>
      <c r="C28" s="421"/>
      <c r="D28" s="105"/>
      <c r="E28" s="106"/>
      <c r="F28" s="106"/>
      <c r="G28" s="106"/>
      <c r="H28" s="107"/>
      <c r="I28" s="23"/>
      <c r="J28" s="111"/>
      <c r="K28" s="112"/>
      <c r="L28" s="113"/>
    </row>
    <row r="29" spans="1:16">
      <c r="A29" s="414" t="s">
        <v>99</v>
      </c>
      <c r="B29" s="415"/>
      <c r="C29" s="309" t="s">
        <v>71</v>
      </c>
      <c r="D29" s="310"/>
      <c r="E29" s="311"/>
      <c r="F29" s="311"/>
      <c r="G29" s="311"/>
      <c r="H29" s="312"/>
      <c r="I29" s="23"/>
      <c r="J29" s="310"/>
      <c r="K29" s="329"/>
      <c r="L29" s="312"/>
      <c r="N29" s="13"/>
      <c r="O29" s="13"/>
      <c r="P29" s="13"/>
    </row>
    <row r="30" spans="1:16">
      <c r="A30" s="368" t="s">
        <v>24</v>
      </c>
      <c r="B30" s="430">
        <f>'Horaires &amp; Groupes'!J64+'Horaires &amp; Groupes'!J66</f>
        <v>0</v>
      </c>
      <c r="C30" s="419">
        <f>B30-(SUM(D30:H35,J30:L35))</f>
        <v>0</v>
      </c>
      <c r="D30" s="102"/>
      <c r="E30" s="103"/>
      <c r="F30" s="103"/>
      <c r="G30" s="103"/>
      <c r="H30" s="104"/>
      <c r="I30" s="23"/>
      <c r="J30" s="108"/>
      <c r="K30" s="109"/>
      <c r="L30" s="110"/>
    </row>
    <row r="31" spans="1:16">
      <c r="A31" s="371" t="s">
        <v>162</v>
      </c>
      <c r="B31" s="431"/>
      <c r="C31" s="435"/>
      <c r="D31" s="114"/>
      <c r="E31" s="115"/>
      <c r="F31" s="115"/>
      <c r="G31" s="115"/>
      <c r="H31" s="116"/>
      <c r="I31" s="23"/>
      <c r="J31" s="117"/>
      <c r="K31" s="118"/>
      <c r="L31" s="119"/>
    </row>
    <row r="32" spans="1:16">
      <c r="A32" s="373" t="s">
        <v>104</v>
      </c>
      <c r="B32" s="431"/>
      <c r="C32" s="435"/>
      <c r="D32" s="114"/>
      <c r="E32" s="115"/>
      <c r="F32" s="115"/>
      <c r="G32" s="115"/>
      <c r="H32" s="116"/>
      <c r="I32" s="23"/>
      <c r="J32" s="117"/>
      <c r="K32" s="118"/>
      <c r="L32" s="119"/>
    </row>
    <row r="33" spans="1:12">
      <c r="A33" s="373" t="s">
        <v>69</v>
      </c>
      <c r="B33" s="431"/>
      <c r="C33" s="435"/>
      <c r="D33" s="114"/>
      <c r="E33" s="115"/>
      <c r="F33" s="115"/>
      <c r="G33" s="115"/>
      <c r="H33" s="116"/>
      <c r="I33" s="23"/>
      <c r="J33" s="117"/>
      <c r="K33" s="118"/>
      <c r="L33" s="119"/>
    </row>
    <row r="34" spans="1:12">
      <c r="A34" s="373" t="s">
        <v>70</v>
      </c>
      <c r="B34" s="431"/>
      <c r="C34" s="435"/>
      <c r="D34" s="114"/>
      <c r="E34" s="115"/>
      <c r="F34" s="115"/>
      <c r="G34" s="115"/>
      <c r="H34" s="116"/>
      <c r="I34" s="23"/>
      <c r="J34" s="117"/>
      <c r="K34" s="118"/>
      <c r="L34" s="119"/>
    </row>
    <row r="35" spans="1:12" ht="16.5" thickBot="1">
      <c r="A35" s="374"/>
      <c r="B35" s="432"/>
      <c r="C35" s="421"/>
      <c r="D35" s="105"/>
      <c r="E35" s="106"/>
      <c r="F35" s="106"/>
      <c r="G35" s="106"/>
      <c r="H35" s="107"/>
      <c r="I35" s="23"/>
      <c r="J35" s="111"/>
      <c r="K35" s="112"/>
      <c r="L35" s="113"/>
    </row>
  </sheetData>
  <sheetProtection password="86AB" sheet="1" objects="1" scenarios="1"/>
  <mergeCells count="17">
    <mergeCell ref="B30:B35"/>
    <mergeCell ref="C30:C35"/>
    <mergeCell ref="J1:L1"/>
    <mergeCell ref="A5:C5"/>
    <mergeCell ref="A6:C6"/>
    <mergeCell ref="A7:C7"/>
    <mergeCell ref="B9:B14"/>
    <mergeCell ref="C9:C14"/>
    <mergeCell ref="A8:B8"/>
    <mergeCell ref="A15:B15"/>
    <mergeCell ref="A22:B22"/>
    <mergeCell ref="A29:B29"/>
    <mergeCell ref="D1:H1"/>
    <mergeCell ref="C16:C21"/>
    <mergeCell ref="B23:B28"/>
    <mergeCell ref="C23:C28"/>
    <mergeCell ref="B16:B21"/>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7.xml><?xml version="1.0" encoding="utf-8"?>
<worksheet xmlns="http://schemas.openxmlformats.org/spreadsheetml/2006/main" xmlns:r="http://schemas.openxmlformats.org/officeDocument/2006/relationships">
  <dimension ref="A1:H35"/>
  <sheetViews>
    <sheetView workbookViewId="0"/>
  </sheetViews>
  <sheetFormatPr baseColWidth="10" defaultRowHeight="15.75"/>
  <cols>
    <col min="1" max="1" width="14.7109375" style="19" bestFit="1" customWidth="1"/>
    <col min="2" max="2" width="8.42578125" style="20" bestFit="1" customWidth="1"/>
    <col min="3" max="3" width="9.85546875" style="20" bestFit="1" customWidth="1"/>
    <col min="4" max="4" width="7.7109375" style="20" bestFit="1" customWidth="1"/>
    <col min="5" max="5" width="11.42578125" style="20"/>
    <col min="6" max="6" width="7.7109375" style="20" bestFit="1" customWidth="1"/>
    <col min="7" max="16384" width="11.42578125" style="19"/>
  </cols>
  <sheetData>
    <row r="1" spans="1:7" ht="16.5" thickBot="1">
      <c r="A1" s="287" t="s">
        <v>163</v>
      </c>
      <c r="B1" s="29">
        <v>0</v>
      </c>
      <c r="C1" s="285"/>
      <c r="D1" s="416" t="s">
        <v>73</v>
      </c>
      <c r="E1" s="418"/>
      <c r="F1" s="16"/>
      <c r="G1" s="21"/>
    </row>
    <row r="2" spans="1:7" ht="16.5" thickBot="1">
      <c r="A2" s="288" t="s">
        <v>164</v>
      </c>
      <c r="B2" s="283">
        <f>SUM(D4:E4)</f>
        <v>0</v>
      </c>
      <c r="C2" s="285"/>
      <c r="D2" s="30"/>
      <c r="E2" s="32"/>
      <c r="F2" s="18"/>
      <c r="G2" s="21"/>
    </row>
    <row r="3" spans="1:7" ht="16.5" thickBot="1">
      <c r="A3" s="289" t="s">
        <v>169</v>
      </c>
      <c r="B3" s="284">
        <v>0</v>
      </c>
      <c r="C3" s="286" t="s">
        <v>62</v>
      </c>
      <c r="D3" s="33"/>
      <c r="E3" s="35"/>
      <c r="F3" s="22"/>
      <c r="G3" s="21"/>
    </row>
    <row r="4" spans="1:7" ht="16.5" thickBot="1">
      <c r="A4" s="290" t="s">
        <v>63</v>
      </c>
      <c r="B4" s="291" t="s">
        <v>64</v>
      </c>
      <c r="C4" s="292" t="s">
        <v>65</v>
      </c>
      <c r="D4" s="36">
        <v>0</v>
      </c>
      <c r="E4" s="38">
        <v>0</v>
      </c>
      <c r="F4" s="293" t="s">
        <v>66</v>
      </c>
    </row>
    <row r="5" spans="1:7">
      <c r="A5" s="423" t="s">
        <v>67</v>
      </c>
      <c r="B5" s="424"/>
      <c r="C5" s="424"/>
      <c r="D5" s="297">
        <f>SUM(D9:D14,D16:D21,D23:D28,D30:D35)</f>
        <v>0</v>
      </c>
      <c r="E5" s="298">
        <f>SUM(E9:E14,E16:E21,E23:E28,E30:E35)</f>
        <v>0</v>
      </c>
      <c r="F5" s="299">
        <f>SUM(D5:E5)</f>
        <v>0</v>
      </c>
    </row>
    <row r="6" spans="1:7">
      <c r="A6" s="425" t="s">
        <v>68</v>
      </c>
      <c r="B6" s="426"/>
      <c r="C6" s="426"/>
      <c r="D6" s="300">
        <f>D5</f>
        <v>0</v>
      </c>
      <c r="E6" s="301">
        <f>E5</f>
        <v>0</v>
      </c>
      <c r="F6" s="299">
        <f>SUM(D6:E6)</f>
        <v>0</v>
      </c>
    </row>
    <row r="7" spans="1:7" ht="16.5" thickBot="1">
      <c r="A7" s="427" t="s">
        <v>7</v>
      </c>
      <c r="B7" s="428"/>
      <c r="C7" s="429"/>
      <c r="D7" s="302">
        <f>D6-D4</f>
        <v>0</v>
      </c>
      <c r="E7" s="303">
        <f>E6-E4</f>
        <v>0</v>
      </c>
      <c r="F7" s="304">
        <f>SUM(D7:E7)</f>
        <v>0</v>
      </c>
    </row>
    <row r="8" spans="1:7">
      <c r="A8" s="433" t="s">
        <v>96</v>
      </c>
      <c r="B8" s="434"/>
      <c r="C8" s="305" t="s">
        <v>71</v>
      </c>
      <c r="D8" s="306"/>
      <c r="E8" s="308"/>
      <c r="F8" s="22"/>
      <c r="G8" s="21"/>
    </row>
    <row r="9" spans="1:7">
      <c r="A9" s="368" t="s">
        <v>24</v>
      </c>
      <c r="B9" s="430">
        <f>'Horaires &amp; Groupes'!J7</f>
        <v>0</v>
      </c>
      <c r="C9" s="419">
        <f>B9-(SUM(D9:E14))</f>
        <v>0</v>
      </c>
      <c r="D9" s="39"/>
      <c r="E9" s="41"/>
      <c r="F9" s="14"/>
      <c r="G9" s="21"/>
    </row>
    <row r="10" spans="1:7">
      <c r="A10" s="369" t="s">
        <v>100</v>
      </c>
      <c r="B10" s="431"/>
      <c r="C10" s="435"/>
      <c r="D10" s="59"/>
      <c r="E10" s="61"/>
      <c r="F10" s="14"/>
      <c r="G10" s="21"/>
    </row>
    <row r="11" spans="1:7">
      <c r="A11" s="369"/>
      <c r="B11" s="431"/>
      <c r="C11" s="435"/>
      <c r="D11" s="59"/>
      <c r="E11" s="61"/>
      <c r="F11" s="14"/>
      <c r="G11" s="21"/>
    </row>
    <row r="12" spans="1:7">
      <c r="A12" s="369"/>
      <c r="B12" s="431"/>
      <c r="C12" s="435"/>
      <c r="D12" s="59"/>
      <c r="E12" s="61"/>
      <c r="F12" s="14"/>
      <c r="G12" s="21"/>
    </row>
    <row r="13" spans="1:7">
      <c r="A13" s="369"/>
      <c r="B13" s="431"/>
      <c r="C13" s="435"/>
      <c r="D13" s="59"/>
      <c r="E13" s="61"/>
      <c r="F13" s="14"/>
      <c r="G13" s="21"/>
    </row>
    <row r="14" spans="1:7" ht="16.5" thickBot="1">
      <c r="A14" s="370"/>
      <c r="B14" s="432"/>
      <c r="C14" s="421"/>
      <c r="D14" s="42"/>
      <c r="E14" s="44"/>
      <c r="F14" s="22"/>
      <c r="G14" s="21"/>
    </row>
    <row r="15" spans="1:7">
      <c r="A15" s="414" t="s">
        <v>97</v>
      </c>
      <c r="B15" s="415"/>
      <c r="C15" s="309" t="s">
        <v>71</v>
      </c>
      <c r="D15" s="310"/>
      <c r="E15" s="312"/>
      <c r="F15" s="22"/>
      <c r="G15" s="21"/>
    </row>
    <row r="16" spans="1:7">
      <c r="A16" s="368" t="s">
        <v>24</v>
      </c>
      <c r="B16" s="430">
        <f>'Horaires &amp; Groupes'!J25</f>
        <v>0</v>
      </c>
      <c r="C16" s="419">
        <f>B16-(SUM(D16:E21))</f>
        <v>0</v>
      </c>
      <c r="D16" s="39"/>
      <c r="E16" s="41"/>
      <c r="F16" s="14"/>
      <c r="G16" s="21"/>
    </row>
    <row r="17" spans="1:8">
      <c r="A17" s="369" t="s">
        <v>162</v>
      </c>
      <c r="B17" s="431"/>
      <c r="C17" s="435"/>
      <c r="D17" s="39"/>
      <c r="E17" s="41"/>
      <c r="F17" s="14"/>
      <c r="G17" s="21"/>
    </row>
    <row r="18" spans="1:8">
      <c r="A18" s="369" t="s">
        <v>100</v>
      </c>
      <c r="B18" s="431"/>
      <c r="C18" s="435"/>
      <c r="D18" s="39"/>
      <c r="E18" s="41"/>
      <c r="F18" s="14"/>
      <c r="G18" s="21"/>
    </row>
    <row r="19" spans="1:8">
      <c r="A19" s="369" t="s">
        <v>101</v>
      </c>
      <c r="B19" s="431"/>
      <c r="C19" s="435"/>
      <c r="D19" s="39"/>
      <c r="E19" s="41"/>
      <c r="F19" s="14"/>
      <c r="G19" s="21"/>
    </row>
    <row r="20" spans="1:8">
      <c r="A20" s="369"/>
      <c r="B20" s="431"/>
      <c r="C20" s="420"/>
      <c r="D20" s="39"/>
      <c r="E20" s="41"/>
      <c r="F20" s="22"/>
      <c r="G20" s="21"/>
    </row>
    <row r="21" spans="1:8" ht="16.5" thickBot="1">
      <c r="A21" s="370"/>
      <c r="B21" s="432"/>
      <c r="C21" s="421"/>
      <c r="D21" s="42"/>
      <c r="E21" s="44"/>
      <c r="F21" s="22"/>
      <c r="G21" s="21"/>
    </row>
    <row r="22" spans="1:8">
      <c r="A22" s="414" t="s">
        <v>98</v>
      </c>
      <c r="B22" s="415"/>
      <c r="C22" s="309" t="s">
        <v>71</v>
      </c>
      <c r="D22" s="310"/>
      <c r="E22" s="312"/>
      <c r="F22" s="22"/>
      <c r="G22" s="24"/>
    </row>
    <row r="23" spans="1:8">
      <c r="A23" s="368" t="s">
        <v>24</v>
      </c>
      <c r="B23" s="430">
        <f>'Horaires &amp; Groupes'!J47</f>
        <v>0</v>
      </c>
      <c r="C23" s="419">
        <f>B23-(SUM(D23:E28))</f>
        <v>0</v>
      </c>
      <c r="D23" s="39"/>
      <c r="E23" s="41"/>
      <c r="F23" s="14"/>
      <c r="G23" s="21"/>
    </row>
    <row r="24" spans="1:8">
      <c r="A24" s="369" t="s">
        <v>162</v>
      </c>
      <c r="B24" s="431"/>
      <c r="C24" s="435"/>
      <c r="D24" s="59"/>
      <c r="E24" s="61"/>
      <c r="F24" s="14"/>
      <c r="G24" s="21"/>
    </row>
    <row r="25" spans="1:8">
      <c r="A25" s="369" t="s">
        <v>100</v>
      </c>
      <c r="B25" s="431"/>
      <c r="C25" s="435"/>
      <c r="D25" s="59"/>
      <c r="E25" s="61"/>
      <c r="F25" s="14"/>
      <c r="G25" s="21"/>
    </row>
    <row r="26" spans="1:8">
      <c r="A26" s="369" t="s">
        <v>101</v>
      </c>
      <c r="B26" s="431"/>
      <c r="C26" s="435"/>
      <c r="D26" s="59"/>
      <c r="E26" s="61"/>
      <c r="F26" s="14"/>
      <c r="G26" s="21"/>
    </row>
    <row r="27" spans="1:8">
      <c r="A27" s="369"/>
      <c r="B27" s="431"/>
      <c r="C27" s="435"/>
      <c r="D27" s="59"/>
      <c r="E27" s="61"/>
      <c r="F27" s="14"/>
      <c r="G27" s="21"/>
    </row>
    <row r="28" spans="1:8" ht="16.5" thickBot="1">
      <c r="A28" s="370"/>
      <c r="B28" s="432"/>
      <c r="C28" s="421"/>
      <c r="D28" s="42"/>
      <c r="E28" s="44"/>
      <c r="F28" s="22"/>
      <c r="G28" s="21"/>
    </row>
    <row r="29" spans="1:8">
      <c r="A29" s="414" t="s">
        <v>99</v>
      </c>
      <c r="B29" s="415"/>
      <c r="C29" s="309" t="s">
        <v>71</v>
      </c>
      <c r="D29" s="310"/>
      <c r="E29" s="312"/>
      <c r="F29" s="22"/>
      <c r="G29" s="17"/>
      <c r="H29" s="13"/>
    </row>
    <row r="30" spans="1:8">
      <c r="A30" s="368" t="s">
        <v>24</v>
      </c>
      <c r="B30" s="430">
        <f>'Horaires &amp; Groupes'!J69</f>
        <v>0</v>
      </c>
      <c r="C30" s="419">
        <f>B30-(SUM(D30:E35))</f>
        <v>0</v>
      </c>
      <c r="D30" s="39"/>
      <c r="E30" s="41"/>
      <c r="F30" s="22"/>
      <c r="G30" s="21"/>
    </row>
    <row r="31" spans="1:8">
      <c r="A31" s="369" t="s">
        <v>162</v>
      </c>
      <c r="B31" s="431"/>
      <c r="C31" s="435"/>
      <c r="D31" s="59"/>
      <c r="E31" s="61"/>
      <c r="F31" s="22"/>
      <c r="G31" s="21"/>
    </row>
    <row r="32" spans="1:8">
      <c r="A32" s="369" t="s">
        <v>100</v>
      </c>
      <c r="B32" s="431"/>
      <c r="C32" s="435"/>
      <c r="D32" s="59"/>
      <c r="E32" s="61"/>
      <c r="F32" s="22"/>
      <c r="G32" s="21"/>
    </row>
    <row r="33" spans="1:7">
      <c r="A33" s="369" t="s">
        <v>101</v>
      </c>
      <c r="B33" s="431"/>
      <c r="C33" s="435"/>
      <c r="D33" s="59"/>
      <c r="E33" s="61"/>
      <c r="F33" s="22"/>
      <c r="G33" s="21"/>
    </row>
    <row r="34" spans="1:7">
      <c r="A34" s="369"/>
      <c r="B34" s="431"/>
      <c r="C34" s="435"/>
      <c r="D34" s="59"/>
      <c r="E34" s="61"/>
      <c r="F34" s="22"/>
      <c r="G34" s="21"/>
    </row>
    <row r="35" spans="1:7" ht="16.5" thickBot="1">
      <c r="A35" s="370"/>
      <c r="B35" s="432"/>
      <c r="C35" s="421"/>
      <c r="D35" s="42"/>
      <c r="E35" s="44"/>
      <c r="F35" s="22"/>
      <c r="G35" s="21"/>
    </row>
  </sheetData>
  <sheetProtection password="86AB" sheet="1" objects="1" scenarios="1"/>
  <mergeCells count="16">
    <mergeCell ref="B30:B35"/>
    <mergeCell ref="C30:C35"/>
    <mergeCell ref="A22:B22"/>
    <mergeCell ref="A29:B29"/>
    <mergeCell ref="B9:B14"/>
    <mergeCell ref="B23:B28"/>
    <mergeCell ref="C23:C28"/>
    <mergeCell ref="D1:E1"/>
    <mergeCell ref="A5:C5"/>
    <mergeCell ref="A6:C6"/>
    <mergeCell ref="C9:C14"/>
    <mergeCell ref="B16:B21"/>
    <mergeCell ref="C16:C21"/>
    <mergeCell ref="A7:C7"/>
    <mergeCell ref="A8:B8"/>
    <mergeCell ref="A15:B15"/>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8.xml><?xml version="1.0" encoding="utf-8"?>
<worksheet xmlns="http://schemas.openxmlformats.org/spreadsheetml/2006/main" xmlns:r="http://schemas.openxmlformats.org/officeDocument/2006/relationships">
  <dimension ref="A1:K35"/>
  <sheetViews>
    <sheetView workbookViewId="0"/>
  </sheetViews>
  <sheetFormatPr baseColWidth="10" defaultRowHeight="15.75"/>
  <cols>
    <col min="1" max="1" width="14.7109375" style="19" bestFit="1" customWidth="1"/>
    <col min="2" max="2" width="8.42578125" style="20" bestFit="1" customWidth="1"/>
    <col min="3" max="3" width="9.85546875" style="20" bestFit="1" customWidth="1"/>
    <col min="4" max="4" width="10" style="20" bestFit="1" customWidth="1"/>
    <col min="5" max="5" width="12.28515625" style="20" bestFit="1" customWidth="1"/>
    <col min="6" max="6" width="9" style="20" bestFit="1" customWidth="1"/>
    <col min="7" max="7" width="7.7109375" style="20" bestFit="1" customWidth="1"/>
    <col min="8" max="8" width="11.42578125" style="20"/>
    <col min="9" max="9" width="7.7109375" style="20" bestFit="1" customWidth="1"/>
    <col min="10" max="16384" width="11.42578125" style="19"/>
  </cols>
  <sheetData>
    <row r="1" spans="1:10" ht="16.5" thickBot="1">
      <c r="A1" s="287" t="s">
        <v>163</v>
      </c>
      <c r="B1" s="29">
        <v>3</v>
      </c>
      <c r="C1" s="285"/>
      <c r="D1" s="416" t="s">
        <v>74</v>
      </c>
      <c r="E1" s="417"/>
      <c r="F1" s="417"/>
      <c r="G1" s="417"/>
      <c r="H1" s="418"/>
      <c r="I1" s="16"/>
      <c r="J1" s="21"/>
    </row>
    <row r="2" spans="1:10" ht="16.5" thickBot="1">
      <c r="A2" s="288" t="s">
        <v>164</v>
      </c>
      <c r="B2" s="283">
        <f>SUM(D4:H4)</f>
        <v>54</v>
      </c>
      <c r="C2" s="285"/>
      <c r="D2" s="30" t="s">
        <v>167</v>
      </c>
      <c r="E2" s="31" t="s">
        <v>168</v>
      </c>
      <c r="F2" s="31" t="s">
        <v>86</v>
      </c>
      <c r="G2" s="31"/>
      <c r="H2" s="32"/>
      <c r="I2" s="18"/>
      <c r="J2" s="21"/>
    </row>
    <row r="3" spans="1:10" ht="16.5" thickBot="1">
      <c r="A3" s="289" t="s">
        <v>169</v>
      </c>
      <c r="B3" s="284">
        <v>0</v>
      </c>
      <c r="C3" s="286" t="s">
        <v>62</v>
      </c>
      <c r="D3" s="33" t="s">
        <v>83</v>
      </c>
      <c r="E3" s="34" t="s">
        <v>83</v>
      </c>
      <c r="F3" s="34" t="s">
        <v>83</v>
      </c>
      <c r="G3" s="34"/>
      <c r="H3" s="35"/>
      <c r="I3" s="22"/>
      <c r="J3" s="21"/>
    </row>
    <row r="4" spans="1:10" ht="16.5" thickBot="1">
      <c r="A4" s="290" t="s">
        <v>63</v>
      </c>
      <c r="B4" s="291" t="s">
        <v>64</v>
      </c>
      <c r="C4" s="292" t="s">
        <v>65</v>
      </c>
      <c r="D4" s="36">
        <v>18</v>
      </c>
      <c r="E4" s="37">
        <v>18</v>
      </c>
      <c r="F4" s="37">
        <v>18</v>
      </c>
      <c r="G4" s="37">
        <v>0</v>
      </c>
      <c r="H4" s="38">
        <v>0</v>
      </c>
      <c r="I4" s="293" t="s">
        <v>66</v>
      </c>
    </row>
    <row r="5" spans="1:10">
      <c r="A5" s="423" t="s">
        <v>67</v>
      </c>
      <c r="B5" s="424"/>
      <c r="C5" s="424"/>
      <c r="D5" s="297">
        <f>SUM(D9:D14,D16:D21,D23:D28,D30:D35)</f>
        <v>0</v>
      </c>
      <c r="E5" s="297">
        <f>SUM(E9:E14,E16:E21,E23:E28,E30:E35)</f>
        <v>0</v>
      </c>
      <c r="F5" s="297">
        <f>SUM(F9:F14,F16:F21,F23:F28,F30:F35)</f>
        <v>0</v>
      </c>
      <c r="G5" s="297">
        <f>SUM(G9:G14,G16:G21,G23:G28,G30:G35)</f>
        <v>0</v>
      </c>
      <c r="H5" s="298">
        <f>SUM(H9:H14,H16:H21,H23:H28,H30:H35)</f>
        <v>0</v>
      </c>
      <c r="I5" s="299">
        <f>SUM(D5:H5)</f>
        <v>0</v>
      </c>
    </row>
    <row r="6" spans="1:10">
      <c r="A6" s="425" t="s">
        <v>68</v>
      </c>
      <c r="B6" s="426"/>
      <c r="C6" s="426"/>
      <c r="D6" s="300">
        <f>D5</f>
        <v>0</v>
      </c>
      <c r="E6" s="300">
        <f>E5</f>
        <v>0</v>
      </c>
      <c r="F6" s="300">
        <f>F5</f>
        <v>0</v>
      </c>
      <c r="G6" s="300">
        <f>G5</f>
        <v>0</v>
      </c>
      <c r="H6" s="301">
        <f>H5</f>
        <v>0</v>
      </c>
      <c r="I6" s="299">
        <f>SUM(D6:H6)</f>
        <v>0</v>
      </c>
    </row>
    <row r="7" spans="1:10" ht="16.5" thickBot="1">
      <c r="A7" s="427" t="s">
        <v>7</v>
      </c>
      <c r="B7" s="428"/>
      <c r="C7" s="429"/>
      <c r="D7" s="302">
        <f>D6-D4</f>
        <v>-18</v>
      </c>
      <c r="E7" s="302">
        <f>E6-E4</f>
        <v>-18</v>
      </c>
      <c r="F7" s="302">
        <f>F6-F4</f>
        <v>-18</v>
      </c>
      <c r="G7" s="302">
        <f>G6-G4</f>
        <v>0</v>
      </c>
      <c r="H7" s="303">
        <f>H6-H4</f>
        <v>0</v>
      </c>
      <c r="I7" s="304">
        <f>SUM(D7:H7)</f>
        <v>-54</v>
      </c>
    </row>
    <row r="8" spans="1:10">
      <c r="A8" s="433" t="s">
        <v>96</v>
      </c>
      <c r="B8" s="434"/>
      <c r="C8" s="305" t="s">
        <v>71</v>
      </c>
      <c r="D8" s="306"/>
      <c r="E8" s="307"/>
      <c r="F8" s="307"/>
      <c r="G8" s="307"/>
      <c r="H8" s="308"/>
      <c r="I8" s="22"/>
      <c r="J8" s="21"/>
    </row>
    <row r="9" spans="1:10">
      <c r="A9" s="368" t="s">
        <v>24</v>
      </c>
      <c r="B9" s="430">
        <f>'Horaires &amp; Groupes'!J8</f>
        <v>0</v>
      </c>
      <c r="C9" s="419">
        <f>B9-(SUM(D9:H14))</f>
        <v>0</v>
      </c>
      <c r="D9" s="39"/>
      <c r="E9" s="40"/>
      <c r="F9" s="40"/>
      <c r="G9" s="40"/>
      <c r="H9" s="41"/>
      <c r="I9" s="14"/>
      <c r="J9" s="21"/>
    </row>
    <row r="10" spans="1:10">
      <c r="A10" s="369" t="s">
        <v>100</v>
      </c>
      <c r="B10" s="431"/>
      <c r="C10" s="435"/>
      <c r="D10" s="59"/>
      <c r="E10" s="60"/>
      <c r="F10" s="60"/>
      <c r="G10" s="60"/>
      <c r="H10" s="61"/>
      <c r="I10" s="14"/>
      <c r="J10" s="21"/>
    </row>
    <row r="11" spans="1:10">
      <c r="A11" s="369"/>
      <c r="B11" s="431"/>
      <c r="C11" s="435"/>
      <c r="D11" s="59"/>
      <c r="E11" s="60"/>
      <c r="F11" s="60"/>
      <c r="G11" s="60"/>
      <c r="H11" s="61"/>
      <c r="I11" s="14"/>
      <c r="J11" s="21"/>
    </row>
    <row r="12" spans="1:10">
      <c r="A12" s="369"/>
      <c r="B12" s="431"/>
      <c r="C12" s="435"/>
      <c r="D12" s="59"/>
      <c r="E12" s="60"/>
      <c r="F12" s="60"/>
      <c r="G12" s="60"/>
      <c r="H12" s="61"/>
      <c r="I12" s="14"/>
      <c r="J12" s="21"/>
    </row>
    <row r="13" spans="1:10">
      <c r="A13" s="369"/>
      <c r="B13" s="431"/>
      <c r="C13" s="435"/>
      <c r="D13" s="59"/>
      <c r="E13" s="60"/>
      <c r="F13" s="60"/>
      <c r="G13" s="60"/>
      <c r="H13" s="61"/>
      <c r="I13" s="14"/>
      <c r="J13" s="21"/>
    </row>
    <row r="14" spans="1:10" ht="16.5" thickBot="1">
      <c r="A14" s="370"/>
      <c r="B14" s="432"/>
      <c r="C14" s="421"/>
      <c r="D14" s="42"/>
      <c r="E14" s="43"/>
      <c r="F14" s="43"/>
      <c r="G14" s="43"/>
      <c r="H14" s="44"/>
      <c r="I14" s="22"/>
      <c r="J14" s="21"/>
    </row>
    <row r="15" spans="1:10">
      <c r="A15" s="414" t="s">
        <v>97</v>
      </c>
      <c r="B15" s="415"/>
      <c r="C15" s="309" t="s">
        <v>71</v>
      </c>
      <c r="D15" s="310"/>
      <c r="E15" s="311"/>
      <c r="F15" s="311"/>
      <c r="G15" s="311"/>
      <c r="H15" s="312"/>
      <c r="I15" s="22"/>
      <c r="J15" s="21"/>
    </row>
    <row r="16" spans="1:10">
      <c r="A16" s="368" t="s">
        <v>24</v>
      </c>
      <c r="B16" s="430">
        <f>'Horaires &amp; Groupes'!J28</f>
        <v>0</v>
      </c>
      <c r="C16" s="419">
        <f>B16-(SUM(D16:H21))</f>
        <v>0</v>
      </c>
      <c r="D16" s="39"/>
      <c r="E16" s="40"/>
      <c r="F16" s="40"/>
      <c r="G16" s="40"/>
      <c r="H16" s="41"/>
      <c r="I16" s="14"/>
      <c r="J16" s="21"/>
    </row>
    <row r="17" spans="1:11">
      <c r="A17" s="369" t="s">
        <v>162</v>
      </c>
      <c r="B17" s="431"/>
      <c r="C17" s="435"/>
      <c r="D17" s="39"/>
      <c r="E17" s="40"/>
      <c r="F17" s="40"/>
      <c r="G17" s="40"/>
      <c r="H17" s="41"/>
      <c r="I17" s="14"/>
      <c r="J17" s="21"/>
    </row>
    <row r="18" spans="1:11">
      <c r="A18" s="369" t="s">
        <v>100</v>
      </c>
      <c r="B18" s="431"/>
      <c r="C18" s="435"/>
      <c r="D18" s="39"/>
      <c r="E18" s="40"/>
      <c r="F18" s="40"/>
      <c r="G18" s="40"/>
      <c r="H18" s="41"/>
      <c r="I18" s="14"/>
      <c r="J18" s="21"/>
    </row>
    <row r="19" spans="1:11">
      <c r="A19" s="369" t="s">
        <v>101</v>
      </c>
      <c r="B19" s="431"/>
      <c r="C19" s="435"/>
      <c r="D19" s="39"/>
      <c r="E19" s="40"/>
      <c r="F19" s="40"/>
      <c r="G19" s="40"/>
      <c r="H19" s="41"/>
      <c r="I19" s="14"/>
      <c r="J19" s="21"/>
    </row>
    <row r="20" spans="1:11">
      <c r="A20" s="369"/>
      <c r="B20" s="431"/>
      <c r="C20" s="420"/>
      <c r="D20" s="39"/>
      <c r="E20" s="40"/>
      <c r="F20" s="40"/>
      <c r="G20" s="40"/>
      <c r="H20" s="41"/>
      <c r="I20" s="22"/>
      <c r="J20" s="21"/>
    </row>
    <row r="21" spans="1:11" ht="16.5" thickBot="1">
      <c r="A21" s="370"/>
      <c r="B21" s="432"/>
      <c r="C21" s="421"/>
      <c r="D21" s="42"/>
      <c r="E21" s="43"/>
      <c r="F21" s="43"/>
      <c r="G21" s="43"/>
      <c r="H21" s="44"/>
      <c r="I21" s="22"/>
      <c r="J21" s="21"/>
    </row>
    <row r="22" spans="1:11">
      <c r="A22" s="414" t="s">
        <v>98</v>
      </c>
      <c r="B22" s="415"/>
      <c r="C22" s="309" t="s">
        <v>71</v>
      </c>
      <c r="D22" s="310"/>
      <c r="E22" s="311"/>
      <c r="F22" s="311"/>
      <c r="G22" s="311"/>
      <c r="H22" s="312"/>
      <c r="I22" s="22"/>
      <c r="J22" s="24"/>
    </row>
    <row r="23" spans="1:11">
      <c r="A23" s="368" t="s">
        <v>24</v>
      </c>
      <c r="B23" s="430">
        <f>'Horaires &amp; Groupes'!J50</f>
        <v>0</v>
      </c>
      <c r="C23" s="419">
        <f>B23-(SUM(D23:H28))</f>
        <v>0</v>
      </c>
      <c r="D23" s="39"/>
      <c r="E23" s="40"/>
      <c r="F23" s="40"/>
      <c r="G23" s="40"/>
      <c r="H23" s="41"/>
      <c r="I23" s="14"/>
      <c r="J23" s="21"/>
    </row>
    <row r="24" spans="1:11">
      <c r="A24" s="369" t="s">
        <v>162</v>
      </c>
      <c r="B24" s="431"/>
      <c r="C24" s="435"/>
      <c r="D24" s="39"/>
      <c r="E24" s="40"/>
      <c r="F24" s="40"/>
      <c r="G24" s="40"/>
      <c r="H24" s="41"/>
      <c r="I24" s="14"/>
      <c r="J24" s="21"/>
    </row>
    <row r="25" spans="1:11">
      <c r="A25" s="369" t="s">
        <v>100</v>
      </c>
      <c r="B25" s="431"/>
      <c r="C25" s="435"/>
      <c r="D25" s="39"/>
      <c r="E25" s="40"/>
      <c r="F25" s="40"/>
      <c r="G25" s="40"/>
      <c r="H25" s="41"/>
      <c r="I25" s="14"/>
      <c r="J25" s="21"/>
    </row>
    <row r="26" spans="1:11">
      <c r="A26" s="369" t="s">
        <v>101</v>
      </c>
      <c r="B26" s="431"/>
      <c r="C26" s="435"/>
      <c r="D26" s="39"/>
      <c r="E26" s="40"/>
      <c r="F26" s="40"/>
      <c r="G26" s="40"/>
      <c r="H26" s="41"/>
      <c r="I26" s="14"/>
      <c r="J26" s="21"/>
    </row>
    <row r="27" spans="1:11">
      <c r="A27" s="369"/>
      <c r="B27" s="431"/>
      <c r="C27" s="420"/>
      <c r="D27" s="39"/>
      <c r="E27" s="40"/>
      <c r="F27" s="40"/>
      <c r="G27" s="40"/>
      <c r="H27" s="41"/>
      <c r="I27" s="22"/>
      <c r="J27" s="21"/>
    </row>
    <row r="28" spans="1:11" ht="16.5" thickBot="1">
      <c r="A28" s="370"/>
      <c r="B28" s="432"/>
      <c r="C28" s="421"/>
      <c r="D28" s="42"/>
      <c r="E28" s="43"/>
      <c r="F28" s="43"/>
      <c r="G28" s="43"/>
      <c r="H28" s="44"/>
      <c r="I28" s="22"/>
      <c r="J28" s="21"/>
    </row>
    <row r="29" spans="1:11">
      <c r="A29" s="414" t="s">
        <v>99</v>
      </c>
      <c r="B29" s="415"/>
      <c r="C29" s="309" t="s">
        <v>71</v>
      </c>
      <c r="D29" s="310"/>
      <c r="E29" s="311"/>
      <c r="F29" s="311"/>
      <c r="G29" s="311"/>
      <c r="H29" s="312"/>
      <c r="I29" s="22"/>
      <c r="J29" s="17"/>
      <c r="K29" s="13"/>
    </row>
    <row r="30" spans="1:11">
      <c r="A30" s="368" t="s">
        <v>24</v>
      </c>
      <c r="B30" s="430">
        <f>'Horaires &amp; Groupes'!J72</f>
        <v>0</v>
      </c>
      <c r="C30" s="419">
        <f>B30-(SUM(D30:H35))</f>
        <v>0</v>
      </c>
      <c r="D30" s="39"/>
      <c r="E30" s="40"/>
      <c r="F30" s="40"/>
      <c r="G30" s="40"/>
      <c r="H30" s="41"/>
      <c r="I30" s="22"/>
      <c r="J30" s="21"/>
    </row>
    <row r="31" spans="1:11">
      <c r="A31" s="369" t="s">
        <v>162</v>
      </c>
      <c r="B31" s="431"/>
      <c r="C31" s="435"/>
      <c r="D31" s="59"/>
      <c r="E31" s="60"/>
      <c r="F31" s="60"/>
      <c r="G31" s="60"/>
      <c r="H31" s="61"/>
      <c r="I31" s="22"/>
      <c r="J31" s="21"/>
    </row>
    <row r="32" spans="1:11">
      <c r="A32" s="369" t="s">
        <v>100</v>
      </c>
      <c r="B32" s="431"/>
      <c r="C32" s="435"/>
      <c r="D32" s="59"/>
      <c r="E32" s="60"/>
      <c r="F32" s="60"/>
      <c r="G32" s="60"/>
      <c r="H32" s="61"/>
      <c r="I32" s="22"/>
      <c r="J32" s="21"/>
    </row>
    <row r="33" spans="1:10">
      <c r="A33" s="369" t="s">
        <v>101</v>
      </c>
      <c r="B33" s="431"/>
      <c r="C33" s="435"/>
      <c r="D33" s="59"/>
      <c r="E33" s="60"/>
      <c r="F33" s="60"/>
      <c r="G33" s="60"/>
      <c r="H33" s="61"/>
      <c r="I33" s="22"/>
      <c r="J33" s="21"/>
    </row>
    <row r="34" spans="1:10">
      <c r="A34" s="369"/>
      <c r="B34" s="431"/>
      <c r="C34" s="435"/>
      <c r="D34" s="59"/>
      <c r="E34" s="60"/>
      <c r="F34" s="60"/>
      <c r="G34" s="60"/>
      <c r="H34" s="61"/>
      <c r="I34" s="22"/>
      <c r="J34" s="21"/>
    </row>
    <row r="35" spans="1:10" ht="16.5" thickBot="1">
      <c r="A35" s="370"/>
      <c r="B35" s="432"/>
      <c r="C35" s="421"/>
      <c r="D35" s="42"/>
      <c r="E35" s="43"/>
      <c r="F35" s="43"/>
      <c r="G35" s="43"/>
      <c r="H35" s="44"/>
      <c r="I35" s="22"/>
      <c r="J35" s="21"/>
    </row>
  </sheetData>
  <sheetProtection password="86AB" sheet="1" objects="1" scenarios="1"/>
  <mergeCells count="16">
    <mergeCell ref="B30:B35"/>
    <mergeCell ref="C30:C35"/>
    <mergeCell ref="C9:C14"/>
    <mergeCell ref="B16:B21"/>
    <mergeCell ref="A22:B22"/>
    <mergeCell ref="A29:B29"/>
    <mergeCell ref="B9:B14"/>
    <mergeCell ref="B23:B28"/>
    <mergeCell ref="C23:C28"/>
    <mergeCell ref="D1:H1"/>
    <mergeCell ref="A5:C5"/>
    <mergeCell ref="A6:C6"/>
    <mergeCell ref="A7:C7"/>
    <mergeCell ref="C16:C21"/>
    <mergeCell ref="A8:B8"/>
    <mergeCell ref="A15:B15"/>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9.xml><?xml version="1.0" encoding="utf-8"?>
<worksheet xmlns="http://schemas.openxmlformats.org/spreadsheetml/2006/main" xmlns:r="http://schemas.openxmlformats.org/officeDocument/2006/relationships">
  <dimension ref="A1:J35"/>
  <sheetViews>
    <sheetView workbookViewId="0"/>
  </sheetViews>
  <sheetFormatPr baseColWidth="10" defaultRowHeight="15.75"/>
  <cols>
    <col min="1" max="1" width="14.7109375" style="19" bestFit="1" customWidth="1"/>
    <col min="2" max="2" width="8.42578125" style="20" bestFit="1" customWidth="1"/>
    <col min="3" max="3" width="9.85546875" style="20" bestFit="1" customWidth="1"/>
    <col min="4" max="4" width="10" style="20" bestFit="1" customWidth="1"/>
    <col min="5" max="5" width="11.42578125" style="20"/>
    <col min="6" max="6" width="7.7109375" style="20" bestFit="1" customWidth="1"/>
    <col min="7" max="7" width="11.42578125" style="20"/>
    <col min="8" max="8" width="7.7109375" style="20" bestFit="1" customWidth="1"/>
    <col min="9" max="16384" width="11.42578125" style="19"/>
  </cols>
  <sheetData>
    <row r="1" spans="1:9" ht="16.5" thickBot="1">
      <c r="A1" s="287" t="s">
        <v>163</v>
      </c>
      <c r="B1" s="29">
        <v>1</v>
      </c>
      <c r="C1" s="285"/>
      <c r="D1" s="416" t="s">
        <v>75</v>
      </c>
      <c r="E1" s="417"/>
      <c r="F1" s="417"/>
      <c r="G1" s="418"/>
      <c r="H1" s="16"/>
      <c r="I1" s="21"/>
    </row>
    <row r="2" spans="1:9" ht="16.5" thickBot="1">
      <c r="A2" s="288" t="s">
        <v>164</v>
      </c>
      <c r="B2" s="283">
        <f>SUM(D4:G4)</f>
        <v>18</v>
      </c>
      <c r="C2" s="285"/>
      <c r="D2" s="30" t="s">
        <v>167</v>
      </c>
      <c r="E2" s="31"/>
      <c r="F2" s="31"/>
      <c r="G2" s="32"/>
      <c r="H2" s="18"/>
      <c r="I2" s="21"/>
    </row>
    <row r="3" spans="1:9" ht="16.5" thickBot="1">
      <c r="A3" s="289" t="s">
        <v>169</v>
      </c>
      <c r="B3" s="284">
        <v>0</v>
      </c>
      <c r="C3" s="286" t="s">
        <v>62</v>
      </c>
      <c r="D3" s="33" t="s">
        <v>83</v>
      </c>
      <c r="E3" s="34"/>
      <c r="F3" s="34"/>
      <c r="G3" s="35"/>
      <c r="H3" s="22"/>
      <c r="I3" s="21"/>
    </row>
    <row r="4" spans="1:9" ht="16.5" thickBot="1">
      <c r="A4" s="290" t="s">
        <v>63</v>
      </c>
      <c r="B4" s="291" t="s">
        <v>64</v>
      </c>
      <c r="C4" s="292" t="s">
        <v>65</v>
      </c>
      <c r="D4" s="36">
        <v>18</v>
      </c>
      <c r="E4" s="37">
        <v>0</v>
      </c>
      <c r="F4" s="37">
        <v>0</v>
      </c>
      <c r="G4" s="38">
        <v>0</v>
      </c>
      <c r="H4" s="293" t="s">
        <v>66</v>
      </c>
    </row>
    <row r="5" spans="1:9">
      <c r="A5" s="423" t="s">
        <v>67</v>
      </c>
      <c r="B5" s="424"/>
      <c r="C5" s="424"/>
      <c r="D5" s="297">
        <f>SUM(D9:D14,D16:D21,D23:D28,D30:D35)</f>
        <v>0</v>
      </c>
      <c r="E5" s="297">
        <f>SUM(E9:E14,E16:E21,E23:E28,E30:E35)</f>
        <v>0</v>
      </c>
      <c r="F5" s="297">
        <f>SUM(F9:F14,F16:F21,F23:F28,F30:F35)</f>
        <v>0</v>
      </c>
      <c r="G5" s="298">
        <f>SUM(G9:G14,G16:G21,G23:G28,G30:G35)</f>
        <v>0</v>
      </c>
      <c r="H5" s="299">
        <f>SUM(D5:G5)</f>
        <v>0</v>
      </c>
    </row>
    <row r="6" spans="1:9">
      <c r="A6" s="425" t="s">
        <v>68</v>
      </c>
      <c r="B6" s="426"/>
      <c r="C6" s="426"/>
      <c r="D6" s="300">
        <f>D5</f>
        <v>0</v>
      </c>
      <c r="E6" s="300">
        <f>E5</f>
        <v>0</v>
      </c>
      <c r="F6" s="300">
        <f>F5</f>
        <v>0</v>
      </c>
      <c r="G6" s="301">
        <f>G5</f>
        <v>0</v>
      </c>
      <c r="H6" s="299">
        <f>SUM(D6:G6)</f>
        <v>0</v>
      </c>
    </row>
    <row r="7" spans="1:9" ht="16.5" thickBot="1">
      <c r="A7" s="427" t="s">
        <v>7</v>
      </c>
      <c r="B7" s="428"/>
      <c r="C7" s="429"/>
      <c r="D7" s="302">
        <f>D6-D4</f>
        <v>-18</v>
      </c>
      <c r="E7" s="302">
        <f>E6-E4</f>
        <v>0</v>
      </c>
      <c r="F7" s="302">
        <f>F6-F4</f>
        <v>0</v>
      </c>
      <c r="G7" s="303">
        <f>G6-G4</f>
        <v>0</v>
      </c>
      <c r="H7" s="304">
        <f>SUM(D7:G7)</f>
        <v>-18</v>
      </c>
    </row>
    <row r="8" spans="1:9">
      <c r="A8" s="433" t="s">
        <v>96</v>
      </c>
      <c r="B8" s="434"/>
      <c r="C8" s="305" t="s">
        <v>71</v>
      </c>
      <c r="D8" s="306"/>
      <c r="E8" s="307"/>
      <c r="F8" s="307"/>
      <c r="G8" s="308"/>
      <c r="H8" s="22"/>
      <c r="I8" s="21"/>
    </row>
    <row r="9" spans="1:9">
      <c r="A9" s="368" t="s">
        <v>24</v>
      </c>
      <c r="B9" s="430">
        <f>'Horaires &amp; Groupes'!J9</f>
        <v>0</v>
      </c>
      <c r="C9" s="419">
        <f>B9-(SUM(D9:G14))</f>
        <v>0</v>
      </c>
      <c r="D9" s="39"/>
      <c r="E9" s="40"/>
      <c r="F9" s="40"/>
      <c r="G9" s="41"/>
      <c r="H9" s="14"/>
      <c r="I9" s="21"/>
    </row>
    <row r="10" spans="1:9">
      <c r="A10" s="369" t="s">
        <v>100</v>
      </c>
      <c r="B10" s="431"/>
      <c r="C10" s="435"/>
      <c r="D10" s="59"/>
      <c r="E10" s="60"/>
      <c r="F10" s="60"/>
      <c r="G10" s="61"/>
      <c r="H10" s="14"/>
      <c r="I10" s="21"/>
    </row>
    <row r="11" spans="1:9">
      <c r="A11" s="369"/>
      <c r="B11" s="431"/>
      <c r="C11" s="435"/>
      <c r="D11" s="59"/>
      <c r="E11" s="60"/>
      <c r="F11" s="60"/>
      <c r="G11" s="61"/>
      <c r="H11" s="14"/>
      <c r="I11" s="21"/>
    </row>
    <row r="12" spans="1:9">
      <c r="A12" s="369"/>
      <c r="B12" s="431"/>
      <c r="C12" s="435"/>
      <c r="D12" s="59"/>
      <c r="E12" s="60"/>
      <c r="F12" s="60"/>
      <c r="G12" s="61"/>
      <c r="H12" s="14"/>
      <c r="I12" s="21"/>
    </row>
    <row r="13" spans="1:9">
      <c r="A13" s="369"/>
      <c r="B13" s="431"/>
      <c r="C13" s="435"/>
      <c r="D13" s="59"/>
      <c r="E13" s="60"/>
      <c r="F13" s="60"/>
      <c r="G13" s="61"/>
      <c r="H13" s="14"/>
      <c r="I13" s="21"/>
    </row>
    <row r="14" spans="1:9" ht="16.5" thickBot="1">
      <c r="A14" s="370"/>
      <c r="B14" s="432"/>
      <c r="C14" s="421"/>
      <c r="D14" s="42"/>
      <c r="E14" s="43"/>
      <c r="F14" s="43"/>
      <c r="G14" s="44"/>
      <c r="H14" s="22"/>
      <c r="I14" s="21"/>
    </row>
    <row r="15" spans="1:9">
      <c r="A15" s="414" t="s">
        <v>97</v>
      </c>
      <c r="B15" s="415"/>
      <c r="C15" s="309" t="s">
        <v>71</v>
      </c>
      <c r="D15" s="310"/>
      <c r="E15" s="311"/>
      <c r="F15" s="311"/>
      <c r="G15" s="312"/>
      <c r="H15" s="22"/>
      <c r="I15" s="21"/>
    </row>
    <row r="16" spans="1:9">
      <c r="A16" s="368" t="s">
        <v>24</v>
      </c>
      <c r="B16" s="430">
        <f>'Horaires &amp; Groupes'!J31</f>
        <v>0</v>
      </c>
      <c r="C16" s="419">
        <f>B16-(SUM(D16:G21))</f>
        <v>0</v>
      </c>
      <c r="D16" s="39"/>
      <c r="E16" s="40"/>
      <c r="F16" s="40"/>
      <c r="G16" s="41"/>
      <c r="H16" s="14"/>
      <c r="I16" s="21"/>
    </row>
    <row r="17" spans="1:10">
      <c r="A17" s="369" t="s">
        <v>162</v>
      </c>
      <c r="B17" s="431"/>
      <c r="C17" s="435"/>
      <c r="D17" s="39"/>
      <c r="E17" s="40"/>
      <c r="F17" s="40"/>
      <c r="G17" s="41"/>
      <c r="H17" s="14"/>
      <c r="I17" s="21"/>
    </row>
    <row r="18" spans="1:10">
      <c r="A18" s="369" t="s">
        <v>100</v>
      </c>
      <c r="B18" s="431"/>
      <c r="C18" s="435"/>
      <c r="D18" s="39"/>
      <c r="E18" s="40"/>
      <c r="F18" s="40"/>
      <c r="G18" s="41"/>
      <c r="H18" s="14"/>
      <c r="I18" s="21"/>
    </row>
    <row r="19" spans="1:10">
      <c r="A19" s="369" t="s">
        <v>101</v>
      </c>
      <c r="B19" s="431"/>
      <c r="C19" s="435"/>
      <c r="D19" s="39"/>
      <c r="E19" s="40"/>
      <c r="F19" s="40"/>
      <c r="G19" s="41"/>
      <c r="H19" s="14"/>
      <c r="I19" s="21"/>
    </row>
    <row r="20" spans="1:10">
      <c r="A20" s="369"/>
      <c r="B20" s="431"/>
      <c r="C20" s="420"/>
      <c r="D20" s="39"/>
      <c r="E20" s="40"/>
      <c r="F20" s="40"/>
      <c r="G20" s="41"/>
      <c r="H20" s="22"/>
      <c r="I20" s="21"/>
    </row>
    <row r="21" spans="1:10" ht="16.5" thickBot="1">
      <c r="A21" s="370"/>
      <c r="B21" s="432"/>
      <c r="C21" s="421"/>
      <c r="D21" s="42"/>
      <c r="E21" s="43"/>
      <c r="F21" s="43"/>
      <c r="G21" s="44"/>
      <c r="H21" s="22"/>
      <c r="I21" s="21"/>
    </row>
    <row r="22" spans="1:10">
      <c r="A22" s="414" t="s">
        <v>98</v>
      </c>
      <c r="B22" s="415"/>
      <c r="C22" s="309" t="s">
        <v>71</v>
      </c>
      <c r="D22" s="310"/>
      <c r="E22" s="311"/>
      <c r="F22" s="311"/>
      <c r="G22" s="312"/>
      <c r="H22" s="22"/>
      <c r="I22" s="24"/>
    </row>
    <row r="23" spans="1:10">
      <c r="A23" s="368" t="s">
        <v>24</v>
      </c>
      <c r="B23" s="430">
        <f>'Horaires &amp; Groupes'!J53</f>
        <v>0</v>
      </c>
      <c r="C23" s="419">
        <f>B23-(SUM(D23:G28))</f>
        <v>0</v>
      </c>
      <c r="D23" s="39"/>
      <c r="E23" s="40"/>
      <c r="F23" s="40"/>
      <c r="G23" s="41"/>
      <c r="H23" s="14"/>
      <c r="I23" s="21"/>
    </row>
    <row r="24" spans="1:10">
      <c r="A24" s="369" t="s">
        <v>162</v>
      </c>
      <c r="B24" s="431"/>
      <c r="C24" s="435"/>
      <c r="D24" s="39"/>
      <c r="E24" s="40"/>
      <c r="F24" s="40"/>
      <c r="G24" s="41"/>
      <c r="H24" s="14"/>
      <c r="I24" s="21"/>
    </row>
    <row r="25" spans="1:10">
      <c r="A25" s="369" t="s">
        <v>100</v>
      </c>
      <c r="B25" s="431"/>
      <c r="C25" s="435"/>
      <c r="D25" s="39"/>
      <c r="E25" s="40"/>
      <c r="F25" s="40"/>
      <c r="G25" s="41"/>
      <c r="H25" s="14"/>
      <c r="I25" s="21"/>
    </row>
    <row r="26" spans="1:10">
      <c r="A26" s="369" t="s">
        <v>101</v>
      </c>
      <c r="B26" s="431"/>
      <c r="C26" s="435"/>
      <c r="D26" s="39"/>
      <c r="E26" s="40"/>
      <c r="F26" s="40"/>
      <c r="G26" s="41"/>
      <c r="H26" s="14"/>
      <c r="I26" s="21"/>
    </row>
    <row r="27" spans="1:10">
      <c r="A27" s="369"/>
      <c r="B27" s="431"/>
      <c r="C27" s="420"/>
      <c r="D27" s="39"/>
      <c r="E27" s="40"/>
      <c r="F27" s="40"/>
      <c r="G27" s="41"/>
      <c r="H27" s="22"/>
      <c r="I27" s="21"/>
    </row>
    <row r="28" spans="1:10" ht="16.5" thickBot="1">
      <c r="A28" s="370"/>
      <c r="B28" s="432"/>
      <c r="C28" s="421"/>
      <c r="D28" s="42"/>
      <c r="E28" s="43"/>
      <c r="F28" s="43"/>
      <c r="G28" s="44"/>
      <c r="H28" s="22"/>
      <c r="I28" s="21"/>
    </row>
    <row r="29" spans="1:10">
      <c r="A29" s="414" t="s">
        <v>99</v>
      </c>
      <c r="B29" s="415"/>
      <c r="C29" s="309" t="s">
        <v>71</v>
      </c>
      <c r="D29" s="310"/>
      <c r="E29" s="311"/>
      <c r="F29" s="311"/>
      <c r="G29" s="312"/>
      <c r="H29" s="22"/>
      <c r="I29" s="17"/>
      <c r="J29" s="13"/>
    </row>
    <row r="30" spans="1:10">
      <c r="A30" s="368" t="s">
        <v>24</v>
      </c>
      <c r="B30" s="430">
        <f>'Horaires &amp; Groupes'!J75</f>
        <v>0</v>
      </c>
      <c r="C30" s="419">
        <f>B30-(SUM(D30:G35))</f>
        <v>0</v>
      </c>
      <c r="D30" s="39"/>
      <c r="E30" s="40"/>
      <c r="F30" s="40"/>
      <c r="G30" s="41"/>
      <c r="H30" s="22"/>
      <c r="I30" s="21"/>
    </row>
    <row r="31" spans="1:10">
      <c r="A31" s="369" t="s">
        <v>162</v>
      </c>
      <c r="B31" s="431"/>
      <c r="C31" s="435"/>
      <c r="D31" s="59"/>
      <c r="E31" s="60"/>
      <c r="F31" s="60"/>
      <c r="G31" s="61"/>
      <c r="H31" s="22"/>
      <c r="I31" s="21"/>
    </row>
    <row r="32" spans="1:10">
      <c r="A32" s="369" t="s">
        <v>100</v>
      </c>
      <c r="B32" s="431"/>
      <c r="C32" s="435"/>
      <c r="D32" s="59"/>
      <c r="E32" s="60"/>
      <c r="F32" s="60"/>
      <c r="G32" s="61"/>
      <c r="H32" s="22"/>
      <c r="I32" s="21"/>
    </row>
    <row r="33" spans="1:9">
      <c r="A33" s="369" t="s">
        <v>101</v>
      </c>
      <c r="B33" s="431"/>
      <c r="C33" s="435"/>
      <c r="D33" s="59"/>
      <c r="E33" s="60"/>
      <c r="F33" s="60"/>
      <c r="G33" s="61"/>
      <c r="H33" s="22"/>
      <c r="I33" s="21"/>
    </row>
    <row r="34" spans="1:9">
      <c r="A34" s="369"/>
      <c r="B34" s="431"/>
      <c r="C34" s="435"/>
      <c r="D34" s="59"/>
      <c r="E34" s="60"/>
      <c r="F34" s="60"/>
      <c r="G34" s="61"/>
      <c r="H34" s="22"/>
      <c r="I34" s="21"/>
    </row>
    <row r="35" spans="1:9" ht="16.5" thickBot="1">
      <c r="A35" s="370"/>
      <c r="B35" s="432"/>
      <c r="C35" s="421"/>
      <c r="D35" s="42"/>
      <c r="E35" s="43"/>
      <c r="F35" s="43"/>
      <c r="G35" s="44"/>
      <c r="H35" s="22"/>
      <c r="I35" s="21"/>
    </row>
  </sheetData>
  <sheetProtection password="86AB" sheet="1" objects="1" scenarios="1"/>
  <mergeCells count="16">
    <mergeCell ref="B30:B35"/>
    <mergeCell ref="C30:C35"/>
    <mergeCell ref="A22:B22"/>
    <mergeCell ref="A29:B29"/>
    <mergeCell ref="D1:G1"/>
    <mergeCell ref="A5:C5"/>
    <mergeCell ref="A6:C6"/>
    <mergeCell ref="A7:C7"/>
    <mergeCell ref="A8:B8"/>
    <mergeCell ref="B9:B14"/>
    <mergeCell ref="C9:C14"/>
    <mergeCell ref="B16:B21"/>
    <mergeCell ref="C16:C21"/>
    <mergeCell ref="B23:B28"/>
    <mergeCell ref="C23:C28"/>
    <mergeCell ref="A15:B15"/>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21</vt:i4>
      </vt:variant>
    </vt:vector>
  </HeadingPairs>
  <TitlesOfParts>
    <vt:vector size="43" baseType="lpstr">
      <vt:lpstr>A lire</vt:lpstr>
      <vt:lpstr>IMP</vt:lpstr>
      <vt:lpstr>Répartition</vt:lpstr>
      <vt:lpstr>Horaires &amp; Groupes</vt:lpstr>
      <vt:lpstr>TRMD</vt:lpstr>
      <vt:lpstr>Lettres</vt:lpstr>
      <vt:lpstr>Allemand</vt:lpstr>
      <vt:lpstr>Anglais</vt:lpstr>
      <vt:lpstr>Espagnol</vt:lpstr>
      <vt:lpstr>H-G</vt:lpstr>
      <vt:lpstr>Maths</vt:lpstr>
      <vt:lpstr>Techno</vt:lpstr>
      <vt:lpstr>Phys</vt:lpstr>
      <vt:lpstr>SVT</vt:lpstr>
      <vt:lpstr>E. Mus</vt:lpstr>
      <vt:lpstr>A. Plast</vt:lpstr>
      <vt:lpstr>EPS</vt:lpstr>
      <vt:lpstr>Serv 6°</vt:lpstr>
      <vt:lpstr>Serv 5°</vt:lpstr>
      <vt:lpstr>Serv 4°</vt:lpstr>
      <vt:lpstr>Serv 3°</vt:lpstr>
      <vt:lpstr>Config</vt:lpstr>
      <vt:lpstr>Civilité</vt:lpstr>
      <vt:lpstr>Grade</vt:lpstr>
      <vt:lpstr>'Horaires &amp; Groupes'!Impression_des_titres</vt:lpstr>
      <vt:lpstr>Statut</vt:lpstr>
      <vt:lpstr>'A lire'!Zone_d_impression</vt:lpstr>
      <vt:lpstr>'A. Plast'!Zone_d_impression</vt:lpstr>
      <vt:lpstr>Allemand!Zone_d_impression</vt:lpstr>
      <vt:lpstr>Anglais!Zone_d_impression</vt:lpstr>
      <vt:lpstr>'E. Mus'!Zone_d_impression</vt:lpstr>
      <vt:lpstr>EPS!Zone_d_impression</vt:lpstr>
      <vt:lpstr>Espagnol!Zone_d_impression</vt:lpstr>
      <vt:lpstr>'H-G'!Zone_d_impression</vt:lpstr>
      <vt:lpstr>'Horaires &amp; Groupes'!Zone_d_impression</vt:lpstr>
      <vt:lpstr>IMP!Zone_d_impression</vt:lpstr>
      <vt:lpstr>Lettres!Zone_d_impression</vt:lpstr>
      <vt:lpstr>Maths!Zone_d_impression</vt:lpstr>
      <vt:lpstr>Phys!Zone_d_impression</vt:lpstr>
      <vt:lpstr>Répartition!Zone_d_impression</vt:lpstr>
      <vt:lpstr>SVT!Zone_d_impression</vt:lpstr>
      <vt:lpstr>Techno!Zone_d_impression</vt:lpstr>
      <vt:lpstr>TRMD!Zone_d_impression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DANTAGNAN</dc:creator>
  <cp:lastModifiedBy>Philippe</cp:lastModifiedBy>
  <cp:lastPrinted>2019-12-18T11:32:28Z</cp:lastPrinted>
  <dcterms:created xsi:type="dcterms:W3CDTF">2003-12-11T07:49:14Z</dcterms:created>
  <dcterms:modified xsi:type="dcterms:W3CDTF">2020-04-22T11:08:55Z</dcterms:modified>
</cp:coreProperties>
</file>